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ünye" sheetId="1" state="visible" r:id="rId1"/>
    <sheet xmlns:r="http://schemas.openxmlformats.org/officeDocument/2006/relationships" name="Fatura Listesi" sheetId="2" state="visible" r:id="rId2"/>
    <sheet xmlns:r="http://schemas.openxmlformats.org/officeDocument/2006/relationships" name="Özet" sheetId="3" state="visible" r:id="rId3"/>
    <sheet xmlns:r="http://schemas.openxmlformats.org/officeDocument/2006/relationships" name="Kalem Türleri" sheetId="4" state="visible" r:id="rId4"/>
    <sheet xmlns:r="http://schemas.openxmlformats.org/officeDocument/2006/relationships" name="Kaynak ve Uyarı" sheetId="5" state="visible" r:id="rId5"/>
  </sheets>
  <definedNames>
    <definedName name="_xlnm.Print_Titles" localSheetId="1">'Fatura Listesi'!$4:$4</definedName>
  </definedNames>
  <calcPr calcId="124519" fullCalcOnLoad="1"/>
</workbook>
</file>

<file path=xl/styles.xml><?xml version="1.0" encoding="utf-8"?>
<styleSheet xmlns="http://schemas.openxmlformats.org/spreadsheetml/2006/main">
  <numFmts count="3">
    <numFmt numFmtId="164" formatCode="DD.MM.YYYY"/>
    <numFmt numFmtId="165" formatCode="#,##0.00;[Red]-#,##0.00"/>
    <numFmt numFmtId="166" formatCode="0.0%"/>
  </numFmts>
  <fonts count="9">
    <font>
      <name val="Calibri"/>
      <family val="2"/>
      <color theme="1"/>
      <sz val="11"/>
      <scheme val="minor"/>
    </font>
    <font>
      <name val="Arial"/>
      <b val="1"/>
      <color rgb="00FFFFFF"/>
      <sz val="15"/>
    </font>
    <font>
      <name val="Arial"/>
      <color rgb="005F7891"/>
      <sz val="8.5"/>
    </font>
    <font>
      <name val="Arial"/>
      <b val="1"/>
      <color rgb="00FFFFFF"/>
      <sz val="10"/>
    </font>
    <font>
      <name val="Arial"/>
      <sz val="10"/>
    </font>
    <font>
      <name val="Arial"/>
      <color rgb="000000FF"/>
      <sz val="10"/>
    </font>
    <font>
      <name val="Arial"/>
      <b val="1"/>
      <color rgb="000A2540"/>
      <sz val="11"/>
    </font>
    <font>
      <name val="Arial"/>
      <b val="1"/>
      <sz val="10"/>
    </font>
    <font>
      <name val="Arial"/>
      <b val="1"/>
      <color rgb="00B42318"/>
      <sz val="10"/>
    </font>
  </fonts>
  <fills count="4">
    <fill>
      <patternFill/>
    </fill>
    <fill>
      <patternFill patternType="gray125"/>
    </fill>
    <fill>
      <patternFill patternType="solid">
        <fgColor rgb="000A2540"/>
      </patternFill>
    </fill>
    <fill>
      <patternFill patternType="solid">
        <fgColor rgb="00FFF9DB"/>
      </patternFill>
    </fill>
  </fills>
  <borders count="2">
    <border>
      <left/>
      <right/>
      <top/>
      <bottom/>
      <diagonal/>
    </border>
    <border>
      <left style="thin">
        <color rgb="00DFE8F1"/>
      </left>
      <right style="thin">
        <color rgb="00DFE8F1"/>
      </right>
      <top style="thin">
        <color rgb="00DFE8F1"/>
      </top>
      <bottom style="thin">
        <color rgb="00DFE8F1"/>
      </bottom>
    </border>
  </borders>
  <cellStyleXfs count="1">
    <xf numFmtId="0" fontId="0" fillId="0" borderId="0"/>
  </cellStyleXfs>
  <cellXfs count="33">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2" borderId="1" applyAlignment="1" pivotButton="0" quotePrefix="0" xfId="0">
      <alignment vertical="center" wrapText="1"/>
    </xf>
    <xf numFmtId="0" fontId="4" fillId="0" borderId="1" applyAlignment="1" pivotButton="0" quotePrefix="0" xfId="0">
      <alignment vertical="top" wrapText="1"/>
    </xf>
    <xf numFmtId="0" fontId="5" fillId="3" borderId="1" applyAlignment="1" pivotButton="0" quotePrefix="0" xfId="0">
      <alignment horizontal="center" vertical="center" wrapText="1"/>
    </xf>
    <xf numFmtId="0" fontId="2" fillId="0" borderId="1" applyAlignment="1" pivotButton="0" quotePrefix="0" xfId="0">
      <alignment vertical="top" wrapText="1"/>
    </xf>
    <xf numFmtId="164" fontId="5" fillId="3" borderId="1" applyAlignment="1" pivotButton="0" quotePrefix="0" xfId="0">
      <alignment horizontal="center" vertical="center" wrapText="1"/>
    </xf>
    <xf numFmtId="4" fontId="5" fillId="3" borderId="1" applyAlignment="1" pivotButton="0" quotePrefix="0" xfId="0">
      <alignment horizontal="center" vertical="center" wrapText="1"/>
    </xf>
    <xf numFmtId="0" fontId="6" fillId="0" borderId="0" pivotButton="0" quotePrefix="0" xfId="0"/>
    <xf numFmtId="0" fontId="7" fillId="0" borderId="1" applyAlignment="1" pivotButton="0" quotePrefix="0" xfId="0">
      <alignment vertical="top" wrapText="1"/>
    </xf>
    <xf numFmtId="0" fontId="7" fillId="0" borderId="1" applyAlignment="1" pivotButton="0" quotePrefix="0" xfId="0">
      <alignment horizontal="center" vertical="center" wrapText="1"/>
    </xf>
    <xf numFmtId="164" fontId="7" fillId="0" borderId="1" applyAlignment="1" pivotButton="0" quotePrefix="0" xfId="0">
      <alignment horizontal="center" vertical="center" wrapText="1"/>
    </xf>
    <xf numFmtId="0" fontId="2" fillId="0" borderId="0" applyAlignment="1" pivotButton="0" quotePrefix="0" xfId="0">
      <alignment vertical="top" wrapText="1"/>
    </xf>
    <xf numFmtId="0" fontId="4" fillId="0" borderId="1" applyAlignment="1" pivotButton="0" quotePrefix="0" xfId="0">
      <alignment horizontal="center" vertical="center"/>
    </xf>
    <xf numFmtId="164" fontId="5" fillId="3" borderId="1" applyAlignment="1" pivotButton="0" quotePrefix="0" xfId="0">
      <alignment vertical="top" wrapText="1"/>
    </xf>
    <xf numFmtId="0" fontId="5" fillId="3" borderId="1" applyAlignment="1" pivotButton="0" quotePrefix="0" xfId="0">
      <alignment vertical="top" wrapText="1"/>
    </xf>
    <xf numFmtId="4" fontId="5" fillId="3" borderId="1" applyAlignment="1" pivotButton="0" quotePrefix="0" xfId="0">
      <alignment vertical="top" wrapText="1"/>
    </xf>
    <xf numFmtId="0" fontId="5" fillId="3" borderId="1" applyAlignment="1" pivotButton="0" quotePrefix="0" xfId="0">
      <alignment horizontal="center" vertical="top" wrapText="1"/>
    </xf>
    <xf numFmtId="0" fontId="7" fillId="0" borderId="1" applyAlignment="1" pivotButton="0" quotePrefix="0" xfId="0">
      <alignment horizontal="center" vertical="center"/>
    </xf>
    <xf numFmtId="0" fontId="7" fillId="0" borderId="1" pivotButton="0" quotePrefix="0" xfId="0"/>
    <xf numFmtId="0" fontId="0" fillId="0" borderId="1" pivotButton="0" quotePrefix="0" xfId="0"/>
    <xf numFmtId="4" fontId="7" fillId="0" borderId="1" applyAlignment="1" pivotButton="0" quotePrefix="0" xfId="0">
      <alignment horizontal="center" vertical="center"/>
    </xf>
    <xf numFmtId="0" fontId="2" fillId="0" borderId="1" pivotButton="0" quotePrefix="0" xfId="0"/>
    <xf numFmtId="165" fontId="7" fillId="0" borderId="1" applyAlignment="1" pivotButton="0" quotePrefix="0" xfId="0">
      <alignment horizontal="center" vertical="center"/>
    </xf>
    <xf numFmtId="0" fontId="8" fillId="0" borderId="1" pivotButton="0" quotePrefix="0" xfId="0"/>
    <xf numFmtId="164" fontId="7" fillId="0" borderId="1" applyAlignment="1" pivotButton="0" quotePrefix="0" xfId="0">
      <alignment horizontal="center" vertical="center"/>
    </xf>
    <xf numFmtId="4" fontId="0" fillId="0" borderId="1" applyAlignment="1" pivotButton="0" quotePrefix="0" xfId="0">
      <alignment horizontal="center" vertical="center"/>
    </xf>
    <xf numFmtId="166" fontId="0" fillId="0" borderId="1" applyAlignment="1" pivotButton="0" quotePrefix="0" xfId="0">
      <alignment horizontal="center" vertical="center"/>
    </xf>
    <xf numFmtId="0" fontId="0" fillId="0" borderId="1" applyAlignment="1" pivotButton="0" quotePrefix="0" xfId="0">
      <alignment horizontal="center" vertical="center"/>
    </xf>
    <xf numFmtId="9" fontId="0" fillId="0" borderId="1" applyAlignment="1" pivotButton="0" quotePrefix="0" xfId="0">
      <alignment horizontal="center" vertical="center"/>
    </xf>
    <xf numFmtId="0" fontId="8" fillId="0" borderId="1" applyAlignment="1" pivotButton="0" quotePrefix="0" xfId="0">
      <alignment vertical="top" wrapText="1"/>
    </xf>
    <xf numFmtId="9" fontId="5"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showGridLines="0" workbookViewId="0">
      <selection activeCell="A1" sqref="A1"/>
    </sheetView>
  </sheetViews>
  <sheetFormatPr baseColWidth="8" defaultRowHeight="15"/>
  <cols>
    <col width="44" customWidth="1" min="1" max="1"/>
    <col width="34" customWidth="1" min="2" max="2"/>
    <col width="70" customWidth="1" min="3" max="3"/>
  </cols>
  <sheetData>
    <row r="1" ht="34" customHeight="1">
      <c r="A1" s="1" t="inlineStr">
        <is>
          <t>TÜBİTAK 4006 / 4007 HARCAMA KONTROL ÇİZELGESİ</t>
        </is>
      </c>
    </row>
    <row r="2" ht="18" customHeight="1">
      <c r="A2" s="2" t="inlineStr">
        <is>
          <t>Önce bu sekmeyi doldurun (sarı hücreler) · sonra 'Fatura Listesi' · sonuç 'Özet' sekmesinde</t>
        </is>
      </c>
    </row>
    <row r="3" ht="30" customHeight="1">
      <c r="A3" s="3" t="inlineStr">
        <is>
          <t>Bilgi</t>
        </is>
      </c>
      <c r="B3" s="3" t="inlineStr">
        <is>
          <t>Değer</t>
        </is>
      </c>
      <c r="C3" s="3" t="inlineStr">
        <is>
          <t>Açıklama</t>
        </is>
      </c>
    </row>
    <row r="4" ht="34" customHeight="1">
      <c r="A4" s="4" t="inlineStr">
        <is>
          <t>Program</t>
        </is>
      </c>
      <c r="B4" s="5" t="n"/>
      <c r="C4" s="6" t="inlineStr">
        <is>
          <t>Açılır listeden seçin. 4007 Bilim Festivallerinde destek yürütücü kuruma da aktarılabilir; o durumda faturanın kime kesileceğini kurumunuza ve TÜBİTAK'a sorun.</t>
        </is>
      </c>
    </row>
    <row r="5" ht="34" customHeight="1">
      <c r="A5" s="4" t="inlineStr">
        <is>
          <t>Proje numarası</t>
        </is>
      </c>
      <c r="B5" s="5" t="n"/>
      <c r="C5" s="6" t="inlineStr">
        <is>
          <t>Sözleşmedeki numara. Faturaya bu numarayla yazdırılır.</t>
        </is>
      </c>
    </row>
    <row r="6" ht="34" customHeight="1">
      <c r="A6" s="4" t="inlineStr">
        <is>
          <t>Proje yürütücüsünün adı soyadı</t>
        </is>
      </c>
      <c r="B6" s="5" t="n"/>
      <c r="C6" s="6" t="inlineStr">
        <is>
          <t>4006'da fatura bu kişinin adına düzenlenir; 4007'de faturada bu kişinin adı soyadı ve proje numarası zorunludur.</t>
        </is>
      </c>
    </row>
    <row r="7" ht="34" customHeight="1">
      <c r="A7" s="4" t="inlineStr">
        <is>
          <t>Sözleşmedeki başlama tarihi</t>
        </is>
      </c>
      <c r="B7" s="7" t="n"/>
      <c r="C7" s="6" t="inlineStr">
        <is>
          <t>Fatura tarihi bu günden ÖNCE olamaz.</t>
        </is>
      </c>
    </row>
    <row r="8" ht="34" customHeight="1">
      <c r="A8" s="4" t="inlineStr">
        <is>
          <t>Sözleşmedeki bitiş tarihi</t>
        </is>
      </c>
      <c r="B8" s="7" t="n"/>
      <c r="C8" s="6" t="inlineStr">
        <is>
          <t>Fatura tarihi bu günden SONRA olamaz. Kural fuar ya da etkinlik tarihi değil, sözleşmedeki tarihlerdir.</t>
        </is>
      </c>
    </row>
    <row r="9" ht="34" customHeight="1">
      <c r="A9" s="4" t="inlineStr">
        <is>
          <t>Destek tutarı (TL)</t>
        </is>
      </c>
      <c r="B9" s="8" t="n"/>
      <c r="C9" s="6" t="inlineStr">
        <is>
          <t>TÜBİTAK'tan hesabınıza yatan ya da onaylanan tutar. Dosyaya hiçbir tutar gömülmedi — 4006 tutarları her dönem yeniden duyurulur. ⚠ 4007: Fatura Listesi'ne yalnız TÜBİTAK desteğinden ödenen faturaları girin; kurumun karşıladığı kalemler bu dosyanın konusu değildir.</t>
        </is>
      </c>
    </row>
    <row r="10" ht="34" customHeight="1">
      <c r="A10" s="4" t="inlineStr">
        <is>
          <t>4007: TÜBİTAK'tan talep edilen toplam bütçe (TL)</t>
        </is>
      </c>
      <c r="B10" s="8" t="n"/>
      <c r="C10" s="6" t="inlineStr">
        <is>
          <t>Yalnız 4007. Gider türü oran sınırları bu tutar üzerinden hesaplanır (Özet sekmesi).</t>
        </is>
      </c>
    </row>
    <row r="11" ht="34" customHeight="1">
      <c r="A11" s="4" t="inlineStr">
        <is>
          <t>4007: avansın hesabınıza yattığı tarih</t>
        </is>
      </c>
      <c r="B11" s="7" t="n"/>
      <c r="C11" s="6" t="inlineStr">
        <is>
          <t>Yalnız 4007. Mahsup süresi bu tarihten başlar.</t>
        </is>
      </c>
    </row>
    <row r="12" ht="34" customHeight="1">
      <c r="A12" s="4" t="inlineStr">
        <is>
          <t>4007: mahsup süresi (gün)</t>
        </is>
      </c>
      <c r="B12" s="5" t="n">
        <v>60</v>
      </c>
      <c r="C12" s="6" t="inlineStr">
        <is>
          <t>4007 SSS: avans, hesaba yattığı tarihten itibaren iki ay (60 gün) içinde belgelenip kapatılır; geciken her gün için yasal faiz işler. Döneminizin belgesi farklı diyorsa değiştirin.</t>
        </is>
      </c>
    </row>
    <row r="14">
      <c r="A14" s="9" t="inlineStr">
        <is>
          <t>HESAPLANANLAR (dokunmayın)</t>
        </is>
      </c>
    </row>
    <row r="15" ht="34" customHeight="1">
      <c r="A15" s="10" t="inlineStr">
        <is>
          <t>Faturaya yazdırılacak ifade / bilgi</t>
        </is>
      </c>
      <c r="B15" s="11">
        <f>IF('Künye'!$B$4="","programı seçin",IF($B$5="","proje numarasını girin",IF(LEFT('Künye'!$B$4,4)="4006",$B$5&amp;" no'lu 4006-TÜBİTAK 4006 Bilim Fuarı Projesi","Yürütücü: "&amp;IF($B$6="","(adı soyadı)",$B$6)&amp;" · Proje no: "&amp;$B$5)))</f>
        <v/>
      </c>
      <c r="C15" s="6" t="inlineStr">
        <is>
          <t>4006: ifade programın SSS belgesindeki hâliyle kurulur — kendi kelimelerinizle değiştirmeyin. 4007: resmî bir ifade kalıbı değil; faturada yürütücünün adı soyadı ve proje numarasının bulunması zorunludur.</t>
        </is>
      </c>
    </row>
    <row r="16" ht="34" customHeight="1">
      <c r="A16" s="4" t="inlineStr">
        <is>
          <t>Faturanın vergi no alanı</t>
        </is>
      </c>
      <c r="B16" s="11">
        <f>IF('Künye'!$B$4="","programı seçin",IF(LEFT('Künye'!$B$4,4)="4006","Yürütücünün T.C. kimlik numarası","4006'ya özgü kural — 4007 için döneminizin belgesine bakın"))</f>
        <v/>
      </c>
      <c r="C16" s="6" t="inlineStr">
        <is>
          <t>4006 SSS: faturanın müşteri vergi no bölümüne proje yürütücüsünün T.C. kimlik numarası yazılır.</t>
        </is>
      </c>
    </row>
    <row r="17" ht="34" customHeight="1">
      <c r="A17" s="4" t="inlineStr">
        <is>
          <t>Sözleşme süresi (gün)</t>
        </is>
      </c>
      <c r="B17" s="11">
        <f>IF(OR($B$7="",$B$8=""),"",IF(AND(ISNUMBER($B$7),ISNUMBER($B$8)),IF($B$8&lt;$B$7,"bitiş başlamadan önce — tarihleri kontrol edin",$B$8-$B$7),"tarihleri tarih olarak girin"))</f>
        <v/>
      </c>
      <c r="C17" s="6" t="inlineStr">
        <is>
          <t>Fatura listesi her satırı bu aralıkla karşılaştırır.</t>
        </is>
      </c>
    </row>
    <row r="18" ht="34" customHeight="1">
      <c r="A18" s="10" t="inlineStr">
        <is>
          <t>4007: mahsup son günü</t>
        </is>
      </c>
      <c r="B18" s="12">
        <f>IF(LEFT('Künye'!$B$4,4)&lt;&gt;"4007","—",IF(OR($B$11="",$B$12=""),"",IF(AND(ISNUMBER($B$11),ISNUMBER($B$12)),$B$11+$B$12,"tarihi ve gün sayısını kontrol edin")))</f>
        <v/>
      </c>
      <c r="C18" s="6" t="inlineStr">
        <is>
          <t>Avansın yattığı gün + mahsup süresi.</t>
        </is>
      </c>
    </row>
    <row r="19" ht="34" customHeight="1">
      <c r="A19" s="10" t="inlineStr">
        <is>
          <t>4007: mahsuba kalan gün</t>
        </is>
      </c>
      <c r="B19" s="11">
        <f>IF(ISNUMBER($B$18),IF($B$18&lt;TODAY(),"SÜRE GEÇTİ — "&amp;(TODAY()-$B$18)&amp;" gün",$B$18-TODAY()),"")</f>
        <v/>
      </c>
      <c r="C19" s="6" t="inlineStr">
        <is>
          <t>Bugünün tarihine göre kendiliğinden güncellenir.</t>
        </is>
      </c>
    </row>
    <row r="21" ht="47" customHeight="1">
      <c r="A21" s="13" t="inlineStr">
        <is>
          <t>Bu dosya TÜBİTAK'ın bir formu değildir ve TÜBİTAK tarafından onaylanmamıştır. Bağlayıcı olan, döneminizin çağrı metni, Usul ve Esaslar, SSS belgeleri ve imzaladığınız sözleşmedir. Dosya bu belgelerde yazan kuralları sizin yerinize sorar; bir kalemin kapsamda olup olmadığına karar vermez.</t>
        </is>
      </c>
    </row>
    <row r="22" ht="34" customHeight="1">
      <c r="A22" s="13" t="inlineStr">
        <is>
          <t>Bu şablon AKSCO Ticaret ve Tedarik tarafından ücretsiz olarak sunulmaktadır · https://aksco.com.tr · info@aksco.com.tr · 0534 335 69 22 · Kullanımı serbesttir, kayıt gerekmez.</t>
        </is>
      </c>
    </row>
  </sheetData>
  <mergeCells count="4">
    <mergeCell ref="A1:C1"/>
    <mergeCell ref="A21:C21"/>
    <mergeCell ref="A2:C2"/>
    <mergeCell ref="A22:C22"/>
  </mergeCells>
  <dataValidations count="4">
    <dataValidation sqref="B4" showDropDown="0" showInputMessage="0" showErrorMessage="1" allowBlank="1" errorTitle="Listeden seçin" error="Programı açılır listeden seçin — formüller bu metne bakar." type="list">
      <formula1>"4006 Bilim Fuarı,4007 Bilim Şenliği,4007 Bilim Festivali"</formula1>
    </dataValidation>
    <dataValidation sqref="B7 B8 B11" showDropDown="0" showInputMessage="0" showErrorMessage="1" allowBlank="1" errorTitle="Tarih girin" error="GG.AA.YYYY biçiminde bir tarih girin." type="date" operator="greaterThan">
      <formula1>DATE(2000,1,1)</formula1>
    </dataValidation>
    <dataValidation sqref="B9 B10" showDropDown="0" showInputMessage="0" showErrorMessage="1" allowBlank="1" errorTitle="Sayı girin" error="Tutarı sayı olarak girin (TL işareti yazmadan)." type="decimal" operator="greaterThanOrEqual">
      <formula1>0</formula1>
    </dataValidation>
    <dataValidation sqref="B12" showDropDown="0" showInputMessage="0" showErrorMessage="1" allowBlank="1" errorTitle="Gün sayısı" error="1 ile 365 arasında bir gün sayısı girin." type="whole" operator="between">
      <formula1>1</formula1>
      <formula2>365</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4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22" customWidth="1" min="3" max="3"/>
    <col width="14" customWidth="1" min="4" max="4"/>
    <col width="34" customWidth="1" min="5" max="5"/>
    <col width="34" customWidth="1" min="6" max="6"/>
    <col width="15" customWidth="1" min="7" max="7"/>
    <col width="20" customWidth="1" min="8" max="8"/>
    <col width="12" customWidth="1" min="9" max="9"/>
    <col width="12" customWidth="1" min="10" max="10"/>
    <col width="14" customWidth="1" min="11" max="11"/>
    <col width="15" customWidth="1" min="12" max="12"/>
    <col width="16" customWidth="1" min="13" max="13"/>
    <col width="11" customWidth="1" min="14" max="14"/>
    <col width="34" customWidth="1" min="15" max="15"/>
    <col width="56" customWidth="1" min="16" max="16"/>
    <col width="16" customWidth="1" min="17" max="17"/>
  </cols>
  <sheetData>
    <row r="1" ht="34" customHeight="1">
      <c r="A1" s="1" t="inlineStr">
        <is>
          <t>FATURA LİSTESİ — SATIR SATIR KONTROL</t>
        </is>
      </c>
    </row>
    <row r="2" ht="18" customHeight="1">
      <c r="A2" s="2" t="inlineStr">
        <is>
          <t>Her faturayı bir satıra yazın · yalnız TÜBİTAK desteğinden ödenen faturalar · sarı hücreler girdi · son iki sütun kendiliğinden dolar</t>
        </is>
      </c>
    </row>
    <row r="4" ht="58" customHeight="1">
      <c r="A4" s="3" t="inlineStr">
        <is>
          <t>#</t>
        </is>
      </c>
      <c r="B4" s="3" t="inlineStr">
        <is>
          <t>Fatura tarihi</t>
        </is>
      </c>
      <c r="C4" s="3" t="inlineStr">
        <is>
          <t>Satıcı</t>
        </is>
      </c>
      <c r="D4" s="3" t="inlineStr">
        <is>
          <t>Belge no</t>
        </is>
      </c>
      <c r="E4" s="3" t="inlineStr">
        <is>
          <t>Kalem (faturadaki adıyla)</t>
        </is>
      </c>
      <c r="F4" s="3" t="inlineStr">
        <is>
          <t>Kalem türü</t>
        </is>
      </c>
      <c r="G4" s="3" t="inlineStr">
        <is>
          <t>Tutar, KDV dahil (TL)</t>
        </is>
      </c>
      <c r="H4" s="3" t="inlineStr">
        <is>
          <t>Belge türü</t>
        </is>
      </c>
      <c r="I4" s="3" t="inlineStr">
        <is>
          <t>İnternetten mi alındı?</t>
        </is>
      </c>
      <c r="J4" s="3" t="inlineStr">
        <is>
          <t>Alıcı / faturadaki ad yürütücü mü?</t>
        </is>
      </c>
      <c r="K4" s="3" t="inlineStr">
        <is>
          <t>Proje no / ifade yazılı mı?</t>
        </is>
      </c>
      <c r="L4" s="3" t="inlineStr">
        <is>
          <t>4006: vergi no alanında TCKN var mı?</t>
        </is>
      </c>
      <c r="M4" s="3" t="inlineStr">
        <is>
          <t>4007: makine-teçhizatta marka-model var mı?</t>
        </is>
      </c>
      <c r="N4" s="3" t="inlineStr">
        <is>
          <t>Demirbaş mı?</t>
        </is>
      </c>
      <c r="O4" s="3" t="inlineStr">
        <is>
          <t>Programa göre kalem durumu</t>
        </is>
      </c>
      <c r="P4" s="3" t="inlineStr">
        <is>
          <t>Uyarılar</t>
        </is>
      </c>
      <c r="Q4" s="3" t="inlineStr">
        <is>
          <t>Sonuç</t>
        </is>
      </c>
    </row>
    <row r="5" ht="44" customHeight="1">
      <c r="A5" s="14" t="n">
        <v>1</v>
      </c>
      <c r="B5" s="15" t="n"/>
      <c r="C5" s="16" t="n"/>
      <c r="D5" s="16" t="n"/>
      <c r="E5" s="16" t="n"/>
      <c r="F5" s="16" t="n"/>
      <c r="G5" s="17" t="n"/>
      <c r="H5" s="18" t="n"/>
      <c r="I5" s="18" t="n"/>
      <c r="J5" s="18" t="n"/>
      <c r="K5" s="18" t="n"/>
      <c r="L5" s="18" t="n"/>
      <c r="M5" s="18" t="n"/>
      <c r="N5" s="18" t="n"/>
      <c r="O5" s="4">
        <f>IF($F5="","",IF('Künye'!$B$4="","künyede programı seçin",IFERROR(INDEX('Kalem Türleri'!$B$5:$D$25,MATCH($F5,'Kalem Türleri'!$A$5:$A$25,0),MATCH('Künye'!$B$4,'Kalem Türleri'!$B$4:$D$4,0)),"türü listeden seçin")))</f>
        <v/>
      </c>
      <c r="P5" s="6">
        <f>IF(AND($E5="",$G5=""),"",IF('Künye'!$B$4="","• künyede programı seçin ","")&amp;IF($B5="","• fatura tarihi yok ",IF(NOT(ISNUMBER($B5)),"• tarihi tarih olarak girin ",IF(OR('Künye'!$B$7="",'Künye'!$B$8=""),"• künyeye sözleşme tarihlerini girin ",IF(OR(NOT(ISNUMBER('Künye'!$B$7)),NOT(ISNUMBER('Künye'!$B$8))),"• künyedeki sözleşme tarihlerini tarih olarak girin ",IF(OR($B5&lt;'Künye'!$B$7,$B5&gt;'Künye'!$B$8),"• fatura tarihi sözleşme aralığı dışında ","")))))&amp;IF($F5="","• kalem türünü seçin ","")&amp;IF(LEFT($O5,11)="KAPSAM DIŞI","• bu programda kapsam dışı ","")&amp;IF(LEFT($O5,14)="Programa sorun","• almadan önce programa sorun ","")&amp;IF($G5="","• tutar yok ",IF(NOT(ISNUMBER($G5)),"• tutarı sayı olarak girin ",""))&amp;IF($H5="","• belge türünü seçin ",IF(LEFT($H5,4)="Kasa","• kasa fişi kabul edilmez ",IF($H5="Makbuz","• makbuzun türünü programa teyit edin ",IF($H5="Diğer","• belge türünü programa sorun ",""))))&amp;IF($J5="","• alıcıyı işaretleyin ",IF(AND($J5="Hayır",'Künye'!$B$4&lt;&gt;""),IF('Künye'!$B$4="4007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")),""))&amp;IF($K5="",IF(AND(LEFT('Künye'!$B$4,4)="4006",$I5="Evet"),"","• proje no / ifadeyi işaretleyin "),IF($K5="Hayır",IF(AND(LEFT('Künye'!$B$4,4)="4006",$I5="Evet"),"","• proje no / ifade eksik "),""))&amp;IF(AND(LEFT('Künye'!$B$4,4)="4006",$I5&lt;&gt;"Evet",$L5&lt;&gt;"Evet"),IF($L5="","• TCKN alanını işaretleyin ","• vergi no alanına yürütücünün TCKN'si yazılmalı "),"")&amp;IF(AND(LEFT('Künye'!$B$4,4)="4007",$F5="Makine-teçhizat (projeye özgü)",$M5&lt;&gt;"Evet"),"• makine-teçhizatta marka ve model yazılmalı ","")&amp;IF(AND(LEFT('Künye'!$B$4,4)="4006",$N5="Evet"),"• demirbaş: proje sonunda görevli olduğunuz kuruluşa hibe edilir; düzenlenen taşınır işlem fişi faturaya eklenerek saklanır ",""))</f>
        <v/>
      </c>
      <c r="Q5" s="19">
        <f>IF(AND($E5="",$G5=""),"",IF($P5="","UYGUN GÖRÜNÜYOR","KONTROL ET"))</f>
        <v/>
      </c>
    </row>
    <row r="6" ht="44" customHeight="1">
      <c r="A6" s="14" t="n">
        <v>2</v>
      </c>
      <c r="B6" s="15" t="n"/>
      <c r="C6" s="16" t="n"/>
      <c r="D6" s="16" t="n"/>
      <c r="E6" s="16" t="n"/>
      <c r="F6" s="16" t="n"/>
      <c r="G6" s="17" t="n"/>
      <c r="H6" s="18" t="n"/>
      <c r="I6" s="18" t="n"/>
      <c r="J6" s="18" t="n"/>
      <c r="K6" s="18" t="n"/>
      <c r="L6" s="18" t="n"/>
      <c r="M6" s="18" t="n"/>
      <c r="N6" s="18" t="n"/>
      <c r="O6" s="4">
        <f>IF($F6="","",IF('Künye'!$B$4="","künyede programı seçin",IFERROR(INDEX('Kalem Türleri'!$B$5:$D$25,MATCH($F6,'Kalem Türleri'!$A$5:$A$25,0),MATCH('Künye'!$B$4,'Kalem Türleri'!$B$4:$D$4,0)),"türü listeden seçin")))</f>
        <v/>
      </c>
      <c r="P6" s="6">
        <f>IF(AND($E6="",$G6=""),"",IF('Künye'!$B$4="","• künyede programı seçin ","")&amp;IF($B6="","• fatura tarihi yok ",IF(NOT(ISNUMBER($B6)),"• tarihi tarih olarak girin ",IF(OR('Künye'!$B$7="",'Künye'!$B$8=""),"• künyeye sözleşme tarihlerini girin ",IF(OR(NOT(ISNUMBER('Künye'!$B$7)),NOT(ISNUMBER('Künye'!$B$8))),"• künyedeki sözleşme tarihlerini tarih olarak girin ",IF(OR($B6&lt;'Künye'!$B$7,$B6&gt;'Künye'!$B$8),"• fatura tarihi sözleşme aralığı dışında ","")))))&amp;IF($F6="","• kalem türünü seçin ","")&amp;IF(LEFT($O6,11)="KAPSAM DIŞI","• bu programda kapsam dışı ","")&amp;IF(LEFT($O6,14)="Programa sorun","• almadan önce programa sorun ","")&amp;IF($G6="","• tutar yok ",IF(NOT(ISNUMBER($G6)),"• tutarı sayı olarak girin ",""))&amp;IF($H6="","• belge türünü seçin ",IF(LEFT($H6,4)="Kasa","• kasa fişi kabul edilmez ",IF($H6="Makbuz","• makbuzun türünü programa teyit edin ",IF($H6="Diğer","• belge türünü programa sorun ",""))))&amp;IF($J6="","• alıcıyı işaretleyin ",IF(AND($J6="Hayır",'Künye'!$B$4&lt;&gt;""),IF('Künye'!$B$4="4007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")),""))&amp;IF($K6="",IF(AND(LEFT('Künye'!$B$4,4)="4006",$I6="Evet"),"","• proje no / ifadeyi işaretleyin "),IF($K6="Hayır",IF(AND(LEFT('Künye'!$B$4,4)="4006",$I6="Evet"),"","• proje no / ifade eksik "),""))&amp;IF(AND(LEFT('Künye'!$B$4,4)="4006",$I6&lt;&gt;"Evet",$L6&lt;&gt;"Evet"),IF($L6="","• TCKN alanını işaretleyin ","• vergi no alanına yürütücünün TCKN'si yazılmalı "),"")&amp;IF(AND(LEFT('Künye'!$B$4,4)="4007",$F6="Makine-teçhizat (projeye özgü)",$M6&lt;&gt;"Evet"),"• makine-teçhizatta marka ve model yazılmalı ","")&amp;IF(AND(LEFT('Künye'!$B$4,4)="4006",$N6="Evet"),"• demirbaş: proje sonunda görevli olduğunuz kuruluşa hibe edilir; düzenlenen taşınır işlem fişi faturaya eklenerek saklanır ",""))</f>
        <v/>
      </c>
      <c r="Q6" s="19">
        <f>IF(AND($E6="",$G6=""),"",IF($P6="","UYGUN GÖRÜNÜYOR","KONTROL ET"))</f>
        <v/>
      </c>
    </row>
    <row r="7" ht="44" customHeight="1">
      <c r="A7" s="14" t="n">
        <v>3</v>
      </c>
      <c r="B7" s="15" t="n"/>
      <c r="C7" s="16" t="n"/>
      <c r="D7" s="16" t="n"/>
      <c r="E7" s="16" t="n"/>
      <c r="F7" s="16" t="n"/>
      <c r="G7" s="17" t="n"/>
      <c r="H7" s="18" t="n"/>
      <c r="I7" s="18" t="n"/>
      <c r="J7" s="18" t="n"/>
      <c r="K7" s="18" t="n"/>
      <c r="L7" s="18" t="n"/>
      <c r="M7" s="18" t="n"/>
      <c r="N7" s="18" t="n"/>
      <c r="O7" s="4">
        <f>IF($F7="","",IF('Künye'!$B$4="","künyede programı seçin",IFERROR(INDEX('Kalem Türleri'!$B$5:$D$25,MATCH($F7,'Kalem Türleri'!$A$5:$A$25,0),MATCH('Künye'!$B$4,'Kalem Türleri'!$B$4:$D$4,0)),"türü listeden seçin")))</f>
        <v/>
      </c>
      <c r="P7" s="6">
        <f>IF(AND($E7="",$G7=""),"",IF('Künye'!$B$4="","• künyede programı seçin ","")&amp;IF($B7="","• fatura tarihi yok ",IF(NOT(ISNUMBER($B7)),"• tarihi tarih olarak girin ",IF(OR('Künye'!$B$7="",'Künye'!$B$8=""),"• künyeye sözleşme tarihlerini girin ",IF(OR(NOT(ISNUMBER('Künye'!$B$7)),NOT(ISNUMBER('Künye'!$B$8))),"• künyedeki sözleşme tarihlerini tarih olarak girin ",IF(OR($B7&lt;'Künye'!$B$7,$B7&gt;'Künye'!$B$8),"• fatura tarihi sözleşme aralığı dışında ","")))))&amp;IF($F7="","• kalem türünü seçin ","")&amp;IF(LEFT($O7,11)="KAPSAM DIŞI","• bu programda kapsam dışı ","")&amp;IF(LEFT($O7,14)="Programa sorun","• almadan önce programa sorun ","")&amp;IF($G7="","• tutar yok ",IF(NOT(ISNUMBER($G7)),"• tutarı sayı olarak girin ",""))&amp;IF($H7="","• belge türünü seçin ",IF(LEFT($H7,4)="Kasa","• kasa fişi kabul edilmez ",IF($H7="Makbuz","• makbuzun türünü programa teyit edin ",IF($H7="Diğer","• belge türünü programa sorun ",""))))&amp;IF($J7="","• alıcıyı işaretleyin ",IF(AND($J7="Hayır",'Künye'!$B$4&lt;&gt;""),IF('Künye'!$B$4="4007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")),""))&amp;IF($K7="",IF(AND(LEFT('Künye'!$B$4,4)="4006",$I7="Evet"),"","• proje no / ifadeyi işaretleyin "),IF($K7="Hayır",IF(AND(LEFT('Künye'!$B$4,4)="4006",$I7="Evet"),"","• proje no / ifade eksik "),""))&amp;IF(AND(LEFT('Künye'!$B$4,4)="4006",$I7&lt;&gt;"Evet",$L7&lt;&gt;"Evet"),IF($L7="","• TCKN alanını işaretleyin ","• vergi no alanına yürütücünün TCKN'si yazılmalı "),"")&amp;IF(AND(LEFT('Künye'!$B$4,4)="4007",$F7="Makine-teçhizat (projeye özgü)",$M7&lt;&gt;"Evet"),"• makine-teçhizatta marka ve model yazılmalı ","")&amp;IF(AND(LEFT('Künye'!$B$4,4)="4006",$N7="Evet"),"• demirbaş: proje sonunda görevli olduğunuz kuruluşa hibe edilir; düzenlenen taşınır işlem fişi faturaya eklenerek saklanır ",""))</f>
        <v/>
      </c>
      <c r="Q7" s="19">
        <f>IF(AND($E7="",$G7=""),"",IF($P7="","UYGUN GÖRÜNÜYOR","KONTROL ET"))</f>
        <v/>
      </c>
    </row>
    <row r="8" ht="44" customHeight="1">
      <c r="A8" s="14" t="n">
        <v>4</v>
      </c>
      <c r="B8" s="15" t="n"/>
      <c r="C8" s="16" t="n"/>
      <c r="D8" s="16" t="n"/>
      <c r="E8" s="16" t="n"/>
      <c r="F8" s="16" t="n"/>
      <c r="G8" s="17" t="n"/>
      <c r="H8" s="18" t="n"/>
      <c r="I8" s="18" t="n"/>
      <c r="J8" s="18" t="n"/>
      <c r="K8" s="18" t="n"/>
      <c r="L8" s="18" t="n"/>
      <c r="M8" s="18" t="n"/>
      <c r="N8" s="18" t="n"/>
      <c r="O8" s="4">
        <f>IF($F8="","",IF('Künye'!$B$4="","künyede programı seçin",IFERROR(INDEX('Kalem Türleri'!$B$5:$D$25,MATCH($F8,'Kalem Türleri'!$A$5:$A$25,0),MATCH('Künye'!$B$4,'Kalem Türleri'!$B$4:$D$4,0)),"türü listeden seçin")))</f>
        <v/>
      </c>
      <c r="P8" s="6">
        <f>IF(AND($E8="",$G8=""),"",IF('Künye'!$B$4="","• künyede programı seçin ","")&amp;IF($B8="","• fatura tarihi yok ",IF(NOT(ISNUMBER($B8)),"• tarihi tarih olarak girin ",IF(OR('Künye'!$B$7="",'Künye'!$B$8=""),"• künyeye sözleşme tarihlerini girin ",IF(OR(NOT(ISNUMBER('Künye'!$B$7)),NOT(ISNUMBER('Künye'!$B$8))),"• künyedeki sözleşme tarihlerini tarih olarak girin ",IF(OR($B8&lt;'Künye'!$B$7,$B8&gt;'Künye'!$B$8),"• fatura tarihi sözleşme aralığı dışında ","")))))&amp;IF($F8="","• kalem türünü seçin ","")&amp;IF(LEFT($O8,11)="KAPSAM DIŞI","• bu programda kapsam dışı ","")&amp;IF(LEFT($O8,14)="Programa sorun","• almadan önce programa sorun ","")&amp;IF($G8="","• tutar yok ",IF(NOT(ISNUMBER($G8)),"• tutarı sayı olarak girin ",""))&amp;IF($H8="","• belge türünü seçin ",IF(LEFT($H8,4)="Kasa","• kasa fişi kabul edilmez ",IF($H8="Makbuz","• makbuzun türünü programa teyit edin ",IF($H8="Diğer","• belge türünü programa sorun ",""))))&amp;IF($J8="","• alıcıyı işaretleyin ",IF(AND($J8="Hayır",'Künye'!$B$4&lt;&gt;""),IF('Künye'!$B$4="4007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")),""))&amp;IF($K8="",IF(AND(LEFT('Künye'!$B$4,4)="4006",$I8="Evet"),"","• proje no / ifadeyi işaretleyin "),IF($K8="Hayır",IF(AND(LEFT('Künye'!$B$4,4)="4006",$I8="Evet"),"","• proje no / ifade eksik "),""))&amp;IF(AND(LEFT('Künye'!$B$4,4)="4006",$I8&lt;&gt;"Evet",$L8&lt;&gt;"Evet"),IF($L8="","• TCKN alanını işaretleyin ","• vergi no alanına yürütücünün TCKN'si yazılmalı "),"")&amp;IF(AND(LEFT('Künye'!$B$4,4)="4007",$F8="Makine-teçhizat (projeye özgü)",$M8&lt;&gt;"Evet"),"• makine-teçhizatta marka ve model yazılmalı ","")&amp;IF(AND(LEFT('Künye'!$B$4,4)="4006",$N8="Evet"),"• demirbaş: proje sonunda görevli olduğunuz kuruluşa hibe edilir; düzenlenen taşınır işlem fişi faturaya eklenerek saklanır ",""))</f>
        <v/>
      </c>
      <c r="Q8" s="19">
        <f>IF(AND($E8="",$G8=""),"",IF($P8="","UYGUN GÖRÜNÜYOR","KONTROL ET"))</f>
        <v/>
      </c>
    </row>
    <row r="9" ht="44" customHeight="1">
      <c r="A9" s="14" t="n">
        <v>5</v>
      </c>
      <c r="B9" s="15" t="n"/>
      <c r="C9" s="16" t="n"/>
      <c r="D9" s="16" t="n"/>
      <c r="E9" s="16" t="n"/>
      <c r="F9" s="16" t="n"/>
      <c r="G9" s="17" t="n"/>
      <c r="H9" s="18" t="n"/>
      <c r="I9" s="18" t="n"/>
      <c r="J9" s="18" t="n"/>
      <c r="K9" s="18" t="n"/>
      <c r="L9" s="18" t="n"/>
      <c r="M9" s="18" t="n"/>
      <c r="N9" s="18" t="n"/>
      <c r="O9" s="4">
        <f>IF($F9="","",IF('Künye'!$B$4="","künyede programı seçin",IFERROR(INDEX('Kalem Türleri'!$B$5:$D$25,MATCH($F9,'Kalem Türleri'!$A$5:$A$25,0),MATCH('Künye'!$B$4,'Kalem Türleri'!$B$4:$D$4,0)),"türü listeden seçin")))</f>
        <v/>
      </c>
      <c r="P9" s="6">
        <f>IF(AND($E9="",$G9=""),"",IF('Künye'!$B$4="","• künyede programı seçin ","")&amp;IF($B9="","• fatura tarihi yok ",IF(NOT(ISNUMBER($B9)),"• tarihi tarih olarak girin ",IF(OR('Künye'!$B$7="",'Künye'!$B$8=""),"• künyeye sözleşme tarihlerini girin ",IF(OR(NOT(ISNUMBER('Künye'!$B$7)),NOT(ISNUMBER('Künye'!$B$8))),"• künyedeki sözleşme tarihlerini tarih olarak girin ",IF(OR($B9&lt;'Künye'!$B$7,$B9&gt;'Künye'!$B$8),"• fatura tarihi sözleşme aralığı dışında ","")))))&amp;IF($F9="","• kalem türünü seçin ","")&amp;IF(LEFT($O9,11)="KAPSAM DIŞI","• bu programda kapsam dışı ","")&amp;IF(LEFT($O9,14)="Programa sorun","• almadan önce programa sorun ","")&amp;IF($G9="","• tutar yok ",IF(NOT(ISNUMBER($G9)),"• tutarı sayı olarak girin ",""))&amp;IF($H9="","• belge türünü seçin ",IF(LEFT($H9,4)="Kasa","• kasa fişi kabul edilmez ",IF($H9="Makbuz","• makbuzun türünü programa teyit edin ",IF($H9="Diğer","• belge türünü programa sorun ",""))))&amp;IF($J9="","• alıcıyı işaretleyin ",IF(AND($J9="Hayır",'Künye'!$B$4&lt;&gt;""),IF('Künye'!$B$4="4007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")),""))&amp;IF($K9="",IF(AND(LEFT('Künye'!$B$4,4)="4006",$I9="Evet"),"","• proje no / ifadeyi işaretleyin "),IF($K9="Hayır",IF(AND(LEFT('Künye'!$B$4,4)="4006",$I9="Evet"),"","• proje no / ifade eksik "),""))&amp;IF(AND(LEFT('Künye'!$B$4,4)="4006",$I9&lt;&gt;"Evet",$L9&lt;&gt;"Evet"),IF($L9="","• TCKN alanını işaretleyin ","• vergi no alanına yürütücünün TCKN'si yazılmalı "),"")&amp;IF(AND(LEFT('Künye'!$B$4,4)="4007",$F9="Makine-teçhizat (projeye özgü)",$M9&lt;&gt;"Evet"),"• makine-teçhizatta marka ve model yazılmalı ","")&amp;IF(AND(LEFT('Künye'!$B$4,4)="4006",$N9="Evet"),"• demirbaş: proje sonunda görevli olduğunuz kuruluşa hibe edilir; düzenlenen taşınır işlem fişi faturaya eklenerek saklanır ",""))</f>
        <v/>
      </c>
      <c r="Q9" s="19">
        <f>IF(AND($E9="",$G9=""),"",IF($P9="","UYGUN GÖRÜNÜYOR","KONTROL ET"))</f>
        <v/>
      </c>
    </row>
    <row r="10" ht="44" customHeight="1">
      <c r="A10" s="14" t="n">
        <v>6</v>
      </c>
      <c r="B10" s="15" t="n"/>
      <c r="C10" s="16" t="n"/>
      <c r="D10" s="16" t="n"/>
      <c r="E10" s="16" t="n"/>
      <c r="F10" s="16" t="n"/>
      <c r="G10" s="17" t="n"/>
      <c r="H10" s="18" t="n"/>
      <c r="I10" s="18" t="n"/>
      <c r="J10" s="18" t="n"/>
      <c r="K10" s="18" t="n"/>
      <c r="L10" s="18" t="n"/>
      <c r="M10" s="18" t="n"/>
      <c r="N10" s="18" t="n"/>
      <c r="O10" s="4">
        <f>IF($F10="","",IF('Künye'!$B$4="","künyede programı seçin",IFERROR(INDEX('Kalem Türleri'!$B$5:$D$25,MATCH($F10,'Kalem Türleri'!$A$5:$A$25,0),MATCH('Künye'!$B$4,'Kalem Türleri'!$B$4:$D$4,0)),"türü listeden seçin")))</f>
        <v/>
      </c>
      <c r="P10" s="6">
        <f>IF(AND($E10="",$G10=""),"",IF('Künye'!$B$4="","• künyede programı seçin ","")&amp;IF($B10="","• fatura tarihi yok ",IF(NOT(ISNUMBER($B10)),"• tarihi tarih olarak girin ",IF(OR('Künye'!$B$7="",'Künye'!$B$8=""),"• künyeye sözleşme tarihlerini girin ",IF(OR(NOT(ISNUMBER('Künye'!$B$7)),NOT(ISNUMBER('Künye'!$B$8))),"• künyedeki sözleşme tarihlerini tarih olarak girin ",IF(OR($B10&lt;'Künye'!$B$7,$B10&gt;'Künye'!$B$8),"• fatura tarihi sözleşme aralığı dışında ","")))))&amp;IF($F10="","• kalem türünü seçin ","")&amp;IF(LEFT($O10,11)="KAPSAM DIŞI","• bu programda kapsam dışı ","")&amp;IF(LEFT($O10,14)="Programa sorun","• almadan önce programa sorun ","")&amp;IF($G10="","• tutar yok ",IF(NOT(ISNUMBER($G10)),"• tutarı sayı olarak girin ",""))&amp;IF($H10="","• belge türünü seçin ",IF(LEFT($H10,4)="Kasa","• kasa fişi kabul edilmez ",IF($H10="Makbuz","• makbuzun türünü programa teyit edin ",IF($H10="Diğer","• belge türünü programa sorun ",""))))&amp;IF($J10="","• alıcıyı işaretleyin ",IF(AND($J10="Hayır",'Künye'!$B$4&lt;&gt;""),IF('Künye'!$B$4="4007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")),""))&amp;IF($K10="",IF(AND(LEFT('Künye'!$B$4,4)="4006",$I10="Evet"),"","• proje no / ifadeyi işaretleyin "),IF($K10="Hayır",IF(AND(LEFT('Künye'!$B$4,4)="4006",$I10="Evet"),"","• proje no / ifade eksik "),""))&amp;IF(AND(LEFT('Künye'!$B$4,4)="4006",$I10&lt;&gt;"Evet",$L10&lt;&gt;"Evet"),IF($L10="","• TCKN alanını işaretleyin ","• vergi no alanına yürütücünün TCKN'si yazılmalı "),"")&amp;IF(AND(LEFT('Künye'!$B$4,4)="4007",$F10="Makine-teçhizat (projeye özgü)",$M10&lt;&gt;"Evet"),"• makine-teçhizatta marka ve model yazılmalı ","")&amp;IF(AND(LEFT('Künye'!$B$4,4)="4006",$N10="Evet"),"• demirbaş: proje sonunda görevli olduğunuz kuruluşa hibe edilir; düzenlenen taşınır işlem fişi faturaya eklenerek saklanır ",""))</f>
        <v/>
      </c>
      <c r="Q10" s="19">
        <f>IF(AND($E10="",$G10=""),"",IF($P10="","UYGUN GÖRÜNÜYOR","KONTROL ET"))</f>
        <v/>
      </c>
    </row>
    <row r="11" ht="44" customHeight="1">
      <c r="A11" s="14" t="n">
        <v>7</v>
      </c>
      <c r="B11" s="15" t="n"/>
      <c r="C11" s="16" t="n"/>
      <c r="D11" s="16" t="n"/>
      <c r="E11" s="16" t="n"/>
      <c r="F11" s="16" t="n"/>
      <c r="G11" s="17" t="n"/>
      <c r="H11" s="18" t="n"/>
      <c r="I11" s="18" t="n"/>
      <c r="J11" s="18" t="n"/>
      <c r="K11" s="18" t="n"/>
      <c r="L11" s="18" t="n"/>
      <c r="M11" s="18" t="n"/>
      <c r="N11" s="18" t="n"/>
      <c r="O11" s="4">
        <f>IF($F11="","",IF('Künye'!$B$4="","künyede programı seçin",IFERROR(INDEX('Kalem Türleri'!$B$5:$D$25,MATCH($F11,'Kalem Türleri'!$A$5:$A$25,0),MATCH('Künye'!$B$4,'Kalem Türleri'!$B$4:$D$4,0)),"türü listeden seçin")))</f>
        <v/>
      </c>
      <c r="P11" s="6">
        <f>IF(AND($E11="",$G11=""),"",IF('Künye'!$B$4="","• künyede programı seçin ","")&amp;IF($B11="","• fatura tarihi yok ",IF(NOT(ISNUMBER($B11)),"• tarihi tarih olarak girin ",IF(OR('Künye'!$B$7="",'Künye'!$B$8=""),"• künyeye sözleşme tarihlerini girin ",IF(OR(NOT(ISNUMBER('Künye'!$B$7)),NOT(ISNUMBER('Künye'!$B$8))),"• künyedeki sözleşme tarihlerini tarih olarak girin ",IF(OR($B11&lt;'Künye'!$B$7,$B11&gt;'Künye'!$B$8),"• fatura tarihi sözleşme aralığı dışında ","")))))&amp;IF($F11="","• kalem türünü seçin ","")&amp;IF(LEFT($O11,11)="KAPSAM DIŞI","• bu programda kapsam dışı ","")&amp;IF(LEFT($O11,14)="Programa sorun","• almadan önce programa sorun ","")&amp;IF($G11="","• tutar yok ",IF(NOT(ISNUMBER($G11)),"• tutarı sayı olarak girin ",""))&amp;IF($H11="","• belge türünü seçin ",IF(LEFT($H11,4)="Kasa","• kasa fişi kabul edilmez ",IF($H11="Makbuz","• makbuzun türünü programa teyit edin ",IF($H11="Diğer","• belge türünü programa sorun ",""))))&amp;IF($J11="","• alıcıyı işaretleyin ",IF(AND($J11="Hayır",'Künye'!$B$4&lt;&gt;""),IF('Künye'!$B$4="4007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")),""))&amp;IF($K11="",IF(AND(LEFT('Künye'!$B$4,4)="4006",$I11="Evet"),"","• proje no / ifadeyi işaretleyin "),IF($K11="Hayır",IF(AND(LEFT('Künye'!$B$4,4)="4006",$I11="Evet"),"","• proje no / ifade eksik "),""))&amp;IF(AND(LEFT('Künye'!$B$4,4)="4006",$I11&lt;&gt;"Evet",$L11&lt;&gt;"Evet"),IF($L11="","• TCKN alanını işaretleyin ","• vergi no alanına yürütücünün TCKN'si yazılmalı "),"")&amp;IF(AND(LEFT('Künye'!$B$4,4)="4007",$F11="Makine-teçhizat (projeye özgü)",$M11&lt;&gt;"Evet"),"• makine-teçhizatta marka ve model yazılmalı ","")&amp;IF(AND(LEFT('Künye'!$B$4,4)="4006",$N11="Evet"),"• demirbaş: proje sonunda görevli olduğunuz kuruluşa hibe edilir; düzenlenen taşınır işlem fişi faturaya eklenerek saklanır ",""))</f>
        <v/>
      </c>
      <c r="Q11" s="19">
        <f>IF(AND($E11="",$G11=""),"",IF($P11="","UYGUN GÖRÜNÜYOR","KONTROL ET"))</f>
        <v/>
      </c>
    </row>
    <row r="12" ht="44" customHeight="1">
      <c r="A12" s="14" t="n">
        <v>8</v>
      </c>
      <c r="B12" s="15" t="n"/>
      <c r="C12" s="16" t="n"/>
      <c r="D12" s="16" t="n"/>
      <c r="E12" s="16" t="n"/>
      <c r="F12" s="16" t="n"/>
      <c r="G12" s="17" t="n"/>
      <c r="H12" s="18" t="n"/>
      <c r="I12" s="18" t="n"/>
      <c r="J12" s="18" t="n"/>
      <c r="K12" s="18" t="n"/>
      <c r="L12" s="18" t="n"/>
      <c r="M12" s="18" t="n"/>
      <c r="N12" s="18" t="n"/>
      <c r="O12" s="4">
        <f>IF($F12="","",IF('Künye'!$B$4="","künyede programı seçin",IFERROR(INDEX('Kalem Türleri'!$B$5:$D$25,MATCH($F12,'Kalem Türleri'!$A$5:$A$25,0),MATCH('Künye'!$B$4,'Kalem Türleri'!$B$4:$D$4,0)),"türü listeden seçin")))</f>
        <v/>
      </c>
      <c r="P12" s="6">
        <f>IF(AND($E12="",$G12=""),"",IF('Künye'!$B$4="","• künyede programı seçin ","")&amp;IF($B12="","• fatura tarihi yok ",IF(NOT(ISNUMBER($B12)),"• tarihi tarih olarak girin ",IF(OR('Künye'!$B$7="",'Künye'!$B$8=""),"• künyeye sözleşme tarihlerini girin ",IF(OR(NOT(ISNUMBER('Künye'!$B$7)),NOT(ISNUMBER('Künye'!$B$8))),"• künyedeki sözleşme tarihlerini tarih olarak girin ",IF(OR($B12&lt;'Künye'!$B$7,$B12&gt;'Künye'!$B$8),"• fatura tarihi sözleşme aralığı dışında ","")))))&amp;IF($F12="","• kalem türünü seçin ","")&amp;IF(LEFT($O12,11)="KAPSAM DIŞI","• bu programda kapsam dışı ","")&amp;IF(LEFT($O12,14)="Programa sorun","• almadan önce programa sorun ","")&amp;IF($G12="","• tutar yok ",IF(NOT(ISNUMBER($G12)),"• tutarı sayı olarak girin ",""))&amp;IF($H12="","• belge türünü seçin ",IF(LEFT($H12,4)="Kasa","• kasa fişi kabul edilmez ",IF($H12="Makbuz","• makbuzun türünü programa teyit edin ",IF($H12="Diğer","• belge türünü programa sorun ",""))))&amp;IF($J12="","• alıcıyı işaretleyin ",IF(AND($J12="Hayır",'Künye'!$B$4&lt;&gt;""),IF('Künye'!$B$4="4007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")),""))&amp;IF($K12="",IF(AND(LEFT('Künye'!$B$4,4)="4006",$I12="Evet"),"","• proje no / ifadeyi işaretleyin "),IF($K12="Hayır",IF(AND(LEFT('Künye'!$B$4,4)="4006",$I12="Evet"),"","• proje no / ifade eksik "),""))&amp;IF(AND(LEFT('Künye'!$B$4,4)="4006",$I12&lt;&gt;"Evet",$L12&lt;&gt;"Evet"),IF($L12="","• TCKN alanını işaretleyin ","• vergi no alanına yürütücünün TCKN'si yazılmalı "),"")&amp;IF(AND(LEFT('Künye'!$B$4,4)="4007",$F12="Makine-teçhizat (projeye özgü)",$M12&lt;&gt;"Evet"),"• makine-teçhizatta marka ve model yazılmalı ","")&amp;IF(AND(LEFT('Künye'!$B$4,4)="4006",$N12="Evet"),"• demirbaş: proje sonunda görevli olduğunuz kuruluşa hibe edilir; düzenlenen taşınır işlem fişi faturaya eklenerek saklanır ",""))</f>
        <v/>
      </c>
      <c r="Q12" s="19">
        <f>IF(AND($E12="",$G12=""),"",IF($P12="","UYGUN GÖRÜNÜYOR","KONTROL ET"))</f>
        <v/>
      </c>
    </row>
    <row r="13" ht="44" customHeight="1">
      <c r="A13" s="14" t="n">
        <v>9</v>
      </c>
      <c r="B13" s="15" t="n"/>
      <c r="C13" s="16" t="n"/>
      <c r="D13" s="16" t="n"/>
      <c r="E13" s="16" t="n"/>
      <c r="F13" s="16" t="n"/>
      <c r="G13" s="17" t="n"/>
      <c r="H13" s="18" t="n"/>
      <c r="I13" s="18" t="n"/>
      <c r="J13" s="18" t="n"/>
      <c r="K13" s="18" t="n"/>
      <c r="L13" s="18" t="n"/>
      <c r="M13" s="18" t="n"/>
      <c r="N13" s="18" t="n"/>
      <c r="O13" s="4">
        <f>IF($F13="","",IF('Künye'!$B$4="","künyede programı seçin",IFERROR(INDEX('Kalem Türleri'!$B$5:$D$25,MATCH($F13,'Kalem Türleri'!$A$5:$A$25,0),MATCH('Künye'!$B$4,'Kalem Türleri'!$B$4:$D$4,0)),"türü listeden seçin")))</f>
        <v/>
      </c>
      <c r="P13" s="6">
        <f>IF(AND($E13="",$G13=""),"",IF('Künye'!$B$4="","• künyede programı seçin ","")&amp;IF($B13="","• fatura tarihi yok ",IF(NOT(ISNUMBER($B13)),"• tarihi tarih olarak girin ",IF(OR('Künye'!$B$7="",'Künye'!$B$8=""),"• künyeye sözleşme tarihlerini girin ",IF(OR(NOT(ISNUMBER('Künye'!$B$7)),NOT(ISNUMBER('Künye'!$B$8))),"• künyedeki sözleşme tarihlerini tarih olarak girin ",IF(OR($B13&lt;'Künye'!$B$7,$B13&gt;'Künye'!$B$8),"• fatura tarihi sözleşme aralığı dışında ","")))))&amp;IF($F13="","• kalem türünü seçin ","")&amp;IF(LEFT($O13,11)="KAPSAM DIŞI","• bu programda kapsam dışı ","")&amp;IF(LEFT($O13,14)="Programa sorun","• almadan önce programa sorun ","")&amp;IF($G13="","• tutar yok ",IF(NOT(ISNUMBER($G13)),"• tutarı sayı olarak girin ",""))&amp;IF($H13="","• belge türünü seçin ",IF(LEFT($H13,4)="Kasa","• kasa fişi kabul edilmez ",IF($H13="Makbuz","• makbuzun türünü programa teyit edin ",IF($H13="Diğer","• belge türünü programa sorun ",""))))&amp;IF($J13="","• alıcıyı işaretleyin ",IF(AND($J13="Hayır",'Künye'!$B$4&lt;&gt;""),IF('Künye'!$B$4="4007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")),""))&amp;IF($K13="",IF(AND(LEFT('Künye'!$B$4,4)="4006",$I13="Evet"),"","• proje no / ifadeyi işaretleyin "),IF($K13="Hayır",IF(AND(LEFT('Künye'!$B$4,4)="4006",$I13="Evet"),"","• proje no / ifade eksik "),""))&amp;IF(AND(LEFT('Künye'!$B$4,4)="4006",$I13&lt;&gt;"Evet",$L13&lt;&gt;"Evet"),IF($L13="","• TCKN alanını işaretleyin ","• vergi no alanına yürütücünün TCKN'si yazılmalı "),"")&amp;IF(AND(LEFT('Künye'!$B$4,4)="4007",$F13="Makine-teçhizat (projeye özgü)",$M13&lt;&gt;"Evet"),"• makine-teçhizatta marka ve model yazılmalı ","")&amp;IF(AND(LEFT('Künye'!$B$4,4)="4006",$N13="Evet"),"• demirbaş: proje sonunda görevli olduğunuz kuruluşa hibe edilir; düzenlenen taşınır işlem fişi faturaya eklenerek saklanır ",""))</f>
        <v/>
      </c>
      <c r="Q13" s="19">
        <f>IF(AND($E13="",$G13=""),"",IF($P13="","UYGUN GÖRÜNÜYOR","KONTROL ET"))</f>
        <v/>
      </c>
    </row>
    <row r="14" ht="44" customHeight="1">
      <c r="A14" s="14" t="n">
        <v>10</v>
      </c>
      <c r="B14" s="15" t="n"/>
      <c r="C14" s="16" t="n"/>
      <c r="D14" s="16" t="n"/>
      <c r="E14" s="16" t="n"/>
      <c r="F14" s="16" t="n"/>
      <c r="G14" s="17" t="n"/>
      <c r="H14" s="18" t="n"/>
      <c r="I14" s="18" t="n"/>
      <c r="J14" s="18" t="n"/>
      <c r="K14" s="18" t="n"/>
      <c r="L14" s="18" t="n"/>
      <c r="M14" s="18" t="n"/>
      <c r="N14" s="18" t="n"/>
      <c r="O14" s="4">
        <f>IF($F14="","",IF('Künye'!$B$4="","künyede programı seçin",IFERROR(INDEX('Kalem Türleri'!$B$5:$D$25,MATCH($F14,'Kalem Türleri'!$A$5:$A$25,0),MATCH('Künye'!$B$4,'Kalem Türleri'!$B$4:$D$4,0)),"türü listeden seçin")))</f>
        <v/>
      </c>
      <c r="P14" s="6">
        <f>IF(AND($E14="",$G14=""),"",IF('Künye'!$B$4="","• künyede programı seçin ","")&amp;IF($B14="","• fatura tarihi yok ",IF(NOT(ISNUMBER($B14)),"• tarihi tarih olarak girin ",IF(OR('Künye'!$B$7="",'Künye'!$B$8=""),"• künyeye sözleşme tarihlerini girin ",IF(OR(NOT(ISNUMBER('Künye'!$B$7)),NOT(ISNUMBER('Künye'!$B$8))),"• künyedeki sözleşme tarihlerini tarih olarak girin ",IF(OR($B14&lt;'Künye'!$B$7,$B14&gt;'Künye'!$B$8),"• fatura tarihi sözleşme aralığı dışında ","")))))&amp;IF($F14="","• kalem türünü seçin ","")&amp;IF(LEFT($O14,11)="KAPSAM DIŞI","• bu programda kapsam dışı ","")&amp;IF(LEFT($O14,14)="Programa sorun","• almadan önce programa sorun ","")&amp;IF($G14="","• tutar yok ",IF(NOT(ISNUMBER($G14)),"• tutarı sayı olarak girin ",""))&amp;IF($H14="","• belge türünü seçin ",IF(LEFT($H14,4)="Kasa","• kasa fişi kabul edilmez ",IF($H14="Makbuz","• makbuzun türünü programa teyit edin ",IF($H14="Diğer","• belge türünü programa sorun ",""))))&amp;IF($J14="","• alıcıyı işaretleyin ",IF(AND($J14="Hayır",'Künye'!$B$4&lt;&gt;""),IF('Künye'!$B$4="4007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")),""))&amp;IF($K14="",IF(AND(LEFT('Künye'!$B$4,4)="4006",$I14="Evet"),"","• proje no / ifadeyi işaretleyin "),IF($K14="Hayır",IF(AND(LEFT('Künye'!$B$4,4)="4006",$I14="Evet"),"","• proje no / ifade eksik "),""))&amp;IF(AND(LEFT('Künye'!$B$4,4)="4006",$I14&lt;&gt;"Evet",$L14&lt;&gt;"Evet"),IF($L14="","• TCKN alanını işaretleyin ","• vergi no alanına yürütücünün TCKN'si yazılmalı "),"")&amp;IF(AND(LEFT('Künye'!$B$4,4)="4007",$F14="Makine-teçhizat (projeye özgü)",$M14&lt;&gt;"Evet"),"• makine-teçhizatta marka ve model yazılmalı ","")&amp;IF(AND(LEFT('Künye'!$B$4,4)="4006",$N14="Evet"),"• demirbaş: proje sonunda görevli olduğunuz kuruluşa hibe edilir; düzenlenen taşınır işlem fişi faturaya eklenerek saklanır ",""))</f>
        <v/>
      </c>
      <c r="Q14" s="19">
        <f>IF(AND($E14="",$G14=""),"",IF($P14="","UYGUN GÖRÜNÜYOR","KONTROL ET"))</f>
        <v/>
      </c>
    </row>
    <row r="15" ht="44" customHeight="1">
      <c r="A15" s="14" t="n">
        <v>11</v>
      </c>
      <c r="B15" s="15" t="n"/>
      <c r="C15" s="16" t="n"/>
      <c r="D15" s="16" t="n"/>
      <c r="E15" s="16" t="n"/>
      <c r="F15" s="16" t="n"/>
      <c r="G15" s="17" t="n"/>
      <c r="H15" s="18" t="n"/>
      <c r="I15" s="18" t="n"/>
      <c r="J15" s="18" t="n"/>
      <c r="K15" s="18" t="n"/>
      <c r="L15" s="18" t="n"/>
      <c r="M15" s="18" t="n"/>
      <c r="N15" s="18" t="n"/>
      <c r="O15" s="4">
        <f>IF($F15="","",IF('Künye'!$B$4="","künyede programı seçin",IFERROR(INDEX('Kalem Türleri'!$B$5:$D$25,MATCH($F15,'Kalem Türleri'!$A$5:$A$25,0),MATCH('Künye'!$B$4,'Kalem Türleri'!$B$4:$D$4,0)),"türü listeden seçin")))</f>
        <v/>
      </c>
      <c r="P15" s="6">
        <f>IF(AND($E15="",$G15=""),"",IF('Künye'!$B$4="","• künyede programı seçin ","")&amp;IF($B15="","• fatura tarihi yok ",IF(NOT(ISNUMBER($B15)),"• tarihi tarih olarak girin ",IF(OR('Künye'!$B$7="",'Künye'!$B$8=""),"• künyeye sözleşme tarihlerini girin ",IF(OR(NOT(ISNUMBER('Künye'!$B$7)),NOT(ISNUMBER('Künye'!$B$8))),"• künyedeki sözleşme tarihlerini tarih olarak girin ",IF(OR($B15&lt;'Künye'!$B$7,$B15&gt;'Künye'!$B$8),"• fatura tarihi sözleşme aralığı dışında ","")))))&amp;IF($F15="","• kalem türünü seçin ","")&amp;IF(LEFT($O15,11)="KAPSAM DIŞI","• bu programda kapsam dışı ","")&amp;IF(LEFT($O15,14)="Programa sorun","• almadan önce programa sorun ","")&amp;IF($G15="","• tutar yok ",IF(NOT(ISNUMBER($G15)),"• tutarı sayı olarak girin ",""))&amp;IF($H15="","• belge türünü seçin ",IF(LEFT($H15,4)="Kasa","• kasa fişi kabul edilmez ",IF($H15="Makbuz","• makbuzun türünü programa teyit edin ",IF($H15="Diğer","• belge türünü programa sorun ",""))))&amp;IF($J15="","• alıcıyı işaretleyin ",IF(AND($J15="Hayır",'Künye'!$B$4&lt;&gt;""),IF('Künye'!$B$4="4007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")),""))&amp;IF($K15="",IF(AND(LEFT('Künye'!$B$4,4)="4006",$I15="Evet"),"","• proje no / ifadeyi işaretleyin "),IF($K15="Hayır",IF(AND(LEFT('Künye'!$B$4,4)="4006",$I15="Evet"),"","• proje no / ifade eksik "),""))&amp;IF(AND(LEFT('Künye'!$B$4,4)="4006",$I15&lt;&gt;"Evet",$L15&lt;&gt;"Evet"),IF($L15="","• TCKN alanını işaretleyin ","• vergi no alanına yürütücünün TCKN'si yazılmalı "),"")&amp;IF(AND(LEFT('Künye'!$B$4,4)="4007",$F15="Makine-teçhizat (projeye özgü)",$M15&lt;&gt;"Evet"),"• makine-teçhizatta marka ve model yazılmalı ","")&amp;IF(AND(LEFT('Künye'!$B$4,4)="4006",$N15="Evet"),"• demirbaş: proje sonunda görevli olduğunuz kuruluşa hibe edilir; düzenlenen taşınır işlem fişi faturaya eklenerek saklanır ",""))</f>
        <v/>
      </c>
      <c r="Q15" s="19">
        <f>IF(AND($E15="",$G15=""),"",IF($P15="","UYGUN GÖRÜNÜYOR","KONTROL ET"))</f>
        <v/>
      </c>
    </row>
    <row r="16" ht="44" customHeight="1">
      <c r="A16" s="14" t="n">
        <v>12</v>
      </c>
      <c r="B16" s="15" t="n"/>
      <c r="C16" s="16" t="n"/>
      <c r="D16" s="16" t="n"/>
      <c r="E16" s="16" t="n"/>
      <c r="F16" s="16" t="n"/>
      <c r="G16" s="17" t="n"/>
      <c r="H16" s="18" t="n"/>
      <c r="I16" s="18" t="n"/>
      <c r="J16" s="18" t="n"/>
      <c r="K16" s="18" t="n"/>
      <c r="L16" s="18" t="n"/>
      <c r="M16" s="18" t="n"/>
      <c r="N16" s="18" t="n"/>
      <c r="O16" s="4">
        <f>IF($F16="","",IF('Künye'!$B$4="","künyede programı seçin",IFERROR(INDEX('Kalem Türleri'!$B$5:$D$25,MATCH($F16,'Kalem Türleri'!$A$5:$A$25,0),MATCH('Künye'!$B$4,'Kalem Türleri'!$B$4:$D$4,0)),"türü listeden seçin")))</f>
        <v/>
      </c>
      <c r="P16" s="6">
        <f>IF(AND($E16="",$G16=""),"",IF('Künye'!$B$4="","• künyede programı seçin ","")&amp;IF($B16="","• fatura tarihi yok ",IF(NOT(ISNUMBER($B16)),"• tarihi tarih olarak girin ",IF(OR('Künye'!$B$7="",'Künye'!$B$8=""),"• künyeye sözleşme tarihlerini girin ",IF(OR(NOT(ISNUMBER('Künye'!$B$7)),NOT(ISNUMBER('Künye'!$B$8))),"• künyedeki sözleşme tarihlerini tarih olarak girin ",IF(OR($B16&lt;'Künye'!$B$7,$B16&gt;'Künye'!$B$8),"• fatura tarihi sözleşme aralığı dışında ","")))))&amp;IF($F16="","• kalem türünü seçin ","")&amp;IF(LEFT($O16,11)="KAPSAM DIŞI","• bu programda kapsam dışı ","")&amp;IF(LEFT($O16,14)="Programa sorun","• almadan önce programa sorun ","")&amp;IF($G16="","• tutar yok ",IF(NOT(ISNUMBER($G16)),"• tutarı sayı olarak girin ",""))&amp;IF($H16="","• belge türünü seçin ",IF(LEFT($H16,4)="Kasa","• kasa fişi kabul edilmez ",IF($H16="Makbuz","• makbuzun türünü programa teyit edin ",IF($H16="Diğer","• belge türünü programa sorun ",""))))&amp;IF($J16="","• alıcıyı işaretleyin ",IF(AND($J16="Hayır",'Künye'!$B$4&lt;&gt;""),IF('Künye'!$B$4="4007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")),""))&amp;IF($K16="",IF(AND(LEFT('Künye'!$B$4,4)="4006",$I16="Evet"),"","• proje no / ifadeyi işaretleyin "),IF($K16="Hayır",IF(AND(LEFT('Künye'!$B$4,4)="4006",$I16="Evet"),"","• proje no / ifade eksik "),""))&amp;IF(AND(LEFT('Künye'!$B$4,4)="4006",$I16&lt;&gt;"Evet",$L16&lt;&gt;"Evet"),IF($L16="","• TCKN alanını işaretleyin ","• vergi no alanına yürütücünün TCKN'si yazılmalı "),"")&amp;IF(AND(LEFT('Künye'!$B$4,4)="4007",$F16="Makine-teçhizat (projeye özgü)",$M16&lt;&gt;"Evet"),"• makine-teçhizatta marka ve model yazılmalı ","")&amp;IF(AND(LEFT('Künye'!$B$4,4)="4006",$N16="Evet"),"• demirbaş: proje sonunda görevli olduğunuz kuruluşa hibe edilir; düzenlenen taşınır işlem fişi faturaya eklenerek saklanır ",""))</f>
        <v/>
      </c>
      <c r="Q16" s="19">
        <f>IF(AND($E16="",$G16=""),"",IF($P16="","UYGUN GÖRÜNÜYOR","KONTROL ET"))</f>
        <v/>
      </c>
    </row>
    <row r="17" ht="44" customHeight="1">
      <c r="A17" s="14" t="n">
        <v>13</v>
      </c>
      <c r="B17" s="15" t="n"/>
      <c r="C17" s="16" t="n"/>
      <c r="D17" s="16" t="n"/>
      <c r="E17" s="16" t="n"/>
      <c r="F17" s="16" t="n"/>
      <c r="G17" s="17" t="n"/>
      <c r="H17" s="18" t="n"/>
      <c r="I17" s="18" t="n"/>
      <c r="J17" s="18" t="n"/>
      <c r="K17" s="18" t="n"/>
      <c r="L17" s="18" t="n"/>
      <c r="M17" s="18" t="n"/>
      <c r="N17" s="18" t="n"/>
      <c r="O17" s="4">
        <f>IF($F17="","",IF('Künye'!$B$4="","künyede programı seçin",IFERROR(INDEX('Kalem Türleri'!$B$5:$D$25,MATCH($F17,'Kalem Türleri'!$A$5:$A$25,0),MATCH('Künye'!$B$4,'Kalem Türleri'!$B$4:$D$4,0)),"türü listeden seçin")))</f>
        <v/>
      </c>
      <c r="P17" s="6">
        <f>IF(AND($E17="",$G17=""),"",IF('Künye'!$B$4="","• künyede programı seçin ","")&amp;IF($B17="","• fatura tarihi yok ",IF(NOT(ISNUMBER($B17)),"• tarihi tarih olarak girin ",IF(OR('Künye'!$B$7="",'Künye'!$B$8=""),"• künyeye sözleşme tarihlerini girin ",IF(OR(NOT(ISNUMBER('Künye'!$B$7)),NOT(ISNUMBER('Künye'!$B$8))),"• künyedeki sözleşme tarihlerini tarih olarak girin ",IF(OR($B17&lt;'Künye'!$B$7,$B17&gt;'Künye'!$B$8),"• fatura tarihi sözleşme aralığı dışında ","")))))&amp;IF($F17="","• kalem türünü seçin ","")&amp;IF(LEFT($O17,11)="KAPSAM DIŞI","• bu programda kapsam dışı ","")&amp;IF(LEFT($O17,14)="Programa sorun","• almadan önce programa sorun ","")&amp;IF($G17="","• tutar yok ",IF(NOT(ISNUMBER($G17)),"• tutarı sayı olarak girin ",""))&amp;IF($H17="","• belge türünü seçin ",IF(LEFT($H17,4)="Kasa","• kasa fişi kabul edilmez ",IF($H17="Makbuz","• makbuzun türünü programa teyit edin ",IF($H17="Diğer","• belge türünü programa sorun ",""))))&amp;IF($J17="","• alıcıyı işaretleyin ",IF(AND($J17="Hayır",'Künye'!$B$4&lt;&gt;""),IF('Künye'!$B$4="4007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")),""))&amp;IF($K17="",IF(AND(LEFT('Künye'!$B$4,4)="4006",$I17="Evet"),"","• proje no / ifadeyi işaretleyin "),IF($K17="Hayır",IF(AND(LEFT('Künye'!$B$4,4)="4006",$I17="Evet"),"","• proje no / ifade eksik "),""))&amp;IF(AND(LEFT('Künye'!$B$4,4)="4006",$I17&lt;&gt;"Evet",$L17&lt;&gt;"Evet"),IF($L17="","• TCKN alanını işaretleyin ","• vergi no alanına yürütücünün TCKN'si yazılmalı "),"")&amp;IF(AND(LEFT('Künye'!$B$4,4)="4007",$F17="Makine-teçhizat (projeye özgü)",$M17&lt;&gt;"Evet"),"• makine-teçhizatta marka ve model yazılmalı ","")&amp;IF(AND(LEFT('Künye'!$B$4,4)="4006",$N17="Evet"),"• demirbaş: proje sonunda görevli olduğunuz kuruluşa hibe edilir; düzenlenen taşınır işlem fişi faturaya eklenerek saklanır ",""))</f>
        <v/>
      </c>
      <c r="Q17" s="19">
        <f>IF(AND($E17="",$G17=""),"",IF($P17="","UYGUN GÖRÜNÜYOR","KONTROL ET"))</f>
        <v/>
      </c>
    </row>
    <row r="18" ht="44" customHeight="1">
      <c r="A18" s="14" t="n">
        <v>14</v>
      </c>
      <c r="B18" s="15" t="n"/>
      <c r="C18" s="16" t="n"/>
      <c r="D18" s="16" t="n"/>
      <c r="E18" s="16" t="n"/>
      <c r="F18" s="16" t="n"/>
      <c r="G18" s="17" t="n"/>
      <c r="H18" s="18" t="n"/>
      <c r="I18" s="18" t="n"/>
      <c r="J18" s="18" t="n"/>
      <c r="K18" s="18" t="n"/>
      <c r="L18" s="18" t="n"/>
      <c r="M18" s="18" t="n"/>
      <c r="N18" s="18" t="n"/>
      <c r="O18" s="4">
        <f>IF($F18="","",IF('Künye'!$B$4="","künyede programı seçin",IFERROR(INDEX('Kalem Türleri'!$B$5:$D$25,MATCH($F18,'Kalem Türleri'!$A$5:$A$25,0),MATCH('Künye'!$B$4,'Kalem Türleri'!$B$4:$D$4,0)),"türü listeden seçin")))</f>
        <v/>
      </c>
      <c r="P18" s="6">
        <f>IF(AND($E18="",$G18=""),"",IF('Künye'!$B$4="","• künyede programı seçin ","")&amp;IF($B18="","• fatura tarihi yok ",IF(NOT(ISNUMBER($B18)),"• tarihi tarih olarak girin ",IF(OR('Künye'!$B$7="",'Künye'!$B$8=""),"• künyeye sözleşme tarihlerini girin ",IF(OR(NOT(ISNUMBER('Künye'!$B$7)),NOT(ISNUMBER('Künye'!$B$8))),"• künyedeki sözleşme tarihlerini tarih olarak girin ",IF(OR($B18&lt;'Künye'!$B$7,$B18&gt;'Künye'!$B$8),"• fatura tarihi sözleşme aralığı dışında ","")))))&amp;IF($F18="","• kalem türünü seçin ","")&amp;IF(LEFT($O18,11)="KAPSAM DIŞI","• bu programda kapsam dışı ","")&amp;IF(LEFT($O18,14)="Programa sorun","• almadan önce programa sorun ","")&amp;IF($G18="","• tutar yok ",IF(NOT(ISNUMBER($G18)),"• tutarı sayı olarak girin ",""))&amp;IF($H18="","• belge türünü seçin ",IF(LEFT($H18,4)="Kasa","• kasa fişi kabul edilmez ",IF($H18="Makbuz","• makbuzun türünü programa teyit edin ",IF($H18="Diğer","• belge türünü programa sorun ",""))))&amp;IF($J18="","• alıcıyı işaretleyin ",IF(AND($J18="Hayır",'Künye'!$B$4&lt;&gt;""),IF('Künye'!$B$4="4007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")),""))&amp;IF($K18="",IF(AND(LEFT('Künye'!$B$4,4)="4006",$I18="Evet"),"","• proje no / ifadeyi işaretleyin "),IF($K18="Hayır",IF(AND(LEFT('Künye'!$B$4,4)="4006",$I18="Evet"),"","• proje no / ifade eksik "),""))&amp;IF(AND(LEFT('Künye'!$B$4,4)="4006",$I18&lt;&gt;"Evet",$L18&lt;&gt;"Evet"),IF($L18="","• TCKN alanını işaretleyin ","• vergi no alanına yürütücünün TCKN'si yazılmalı "),"")&amp;IF(AND(LEFT('Künye'!$B$4,4)="4007",$F18="Makine-teçhizat (projeye özgü)",$M18&lt;&gt;"Evet"),"• makine-teçhizatta marka ve model yazılmalı ","")&amp;IF(AND(LEFT('Künye'!$B$4,4)="4006",$N18="Evet"),"• demirbaş: proje sonunda görevli olduğunuz kuruluşa hibe edilir; düzenlenen taşınır işlem fişi faturaya eklenerek saklanır ",""))</f>
        <v/>
      </c>
      <c r="Q18" s="19">
        <f>IF(AND($E18="",$G18=""),"",IF($P18="","UYGUN GÖRÜNÜYOR","KONTROL ET"))</f>
        <v/>
      </c>
    </row>
    <row r="19" ht="44" customHeight="1">
      <c r="A19" s="14" t="n">
        <v>15</v>
      </c>
      <c r="B19" s="15" t="n"/>
      <c r="C19" s="16" t="n"/>
      <c r="D19" s="16" t="n"/>
      <c r="E19" s="16" t="n"/>
      <c r="F19" s="16" t="n"/>
      <c r="G19" s="17" t="n"/>
      <c r="H19" s="18" t="n"/>
      <c r="I19" s="18" t="n"/>
      <c r="J19" s="18" t="n"/>
      <c r="K19" s="18" t="n"/>
      <c r="L19" s="18" t="n"/>
      <c r="M19" s="18" t="n"/>
      <c r="N19" s="18" t="n"/>
      <c r="O19" s="4">
        <f>IF($F19="","",IF('Künye'!$B$4="","künyede programı seçin",IFERROR(INDEX('Kalem Türleri'!$B$5:$D$25,MATCH($F19,'Kalem Türleri'!$A$5:$A$25,0),MATCH('Künye'!$B$4,'Kalem Türleri'!$B$4:$D$4,0)),"türü listeden seçin")))</f>
        <v/>
      </c>
      <c r="P19" s="6">
        <f>IF(AND($E19="",$G19=""),"",IF('Künye'!$B$4="","• künyede programı seçin ","")&amp;IF($B19="","• fatura tarihi yok ",IF(NOT(ISNUMBER($B19)),"• tarihi tarih olarak girin ",IF(OR('Künye'!$B$7="",'Künye'!$B$8=""),"• künyeye sözleşme tarihlerini girin ",IF(OR(NOT(ISNUMBER('Künye'!$B$7)),NOT(ISNUMBER('Künye'!$B$8))),"• künyedeki sözleşme tarihlerini tarih olarak girin ",IF(OR($B19&lt;'Künye'!$B$7,$B19&gt;'Künye'!$B$8),"• fatura tarihi sözleşme aralığı dışında ","")))))&amp;IF($F19="","• kalem türünü seçin ","")&amp;IF(LEFT($O19,11)="KAPSAM DIŞI","• bu programda kapsam dışı ","")&amp;IF(LEFT($O19,14)="Programa sorun","• almadan önce programa sorun ","")&amp;IF($G19="","• tutar yok ",IF(NOT(ISNUMBER($G19)),"• tutarı sayı olarak girin ",""))&amp;IF($H19="","• belge türünü seçin ",IF(LEFT($H19,4)="Kasa","• kasa fişi kabul edilmez ",IF($H19="Makbuz","• makbuzun türünü programa teyit edin ",IF($H19="Diğer","• belge türünü programa sorun ",""))))&amp;IF($J19="","• alıcıyı işaretleyin ",IF(AND($J19="Hayır",'Künye'!$B$4&lt;&gt;""),IF('Künye'!$B$4="4007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")),""))&amp;IF($K19="",IF(AND(LEFT('Künye'!$B$4,4)="4006",$I19="Evet"),"","• proje no / ifadeyi işaretleyin "),IF($K19="Hayır",IF(AND(LEFT('Künye'!$B$4,4)="4006",$I19="Evet"),"","• proje no / ifade eksik "),""))&amp;IF(AND(LEFT('Künye'!$B$4,4)="4006",$I19&lt;&gt;"Evet",$L19&lt;&gt;"Evet"),IF($L19="","• TCKN alanını işaretleyin ","• vergi no alanına yürütücünün TCKN'si yazılmalı "),"")&amp;IF(AND(LEFT('Künye'!$B$4,4)="4007",$F19="Makine-teçhizat (projeye özgü)",$M19&lt;&gt;"Evet"),"• makine-teçhizatta marka ve model yazılmalı ","")&amp;IF(AND(LEFT('Künye'!$B$4,4)="4006",$N19="Evet"),"• demirbaş: proje sonunda görevli olduğunuz kuruluşa hibe edilir; düzenlenen taşınır işlem fişi faturaya eklenerek saklanır ",""))</f>
        <v/>
      </c>
      <c r="Q19" s="19">
        <f>IF(AND($E19="",$G19=""),"",IF($P19="","UYGUN GÖRÜNÜYOR","KONTROL ET"))</f>
        <v/>
      </c>
    </row>
    <row r="20" ht="44" customHeight="1">
      <c r="A20" s="14" t="n">
        <v>16</v>
      </c>
      <c r="B20" s="15" t="n"/>
      <c r="C20" s="16" t="n"/>
      <c r="D20" s="16" t="n"/>
      <c r="E20" s="16" t="n"/>
      <c r="F20" s="16" t="n"/>
      <c r="G20" s="17" t="n"/>
      <c r="H20" s="18" t="n"/>
      <c r="I20" s="18" t="n"/>
      <c r="J20" s="18" t="n"/>
      <c r="K20" s="18" t="n"/>
      <c r="L20" s="18" t="n"/>
      <c r="M20" s="18" t="n"/>
      <c r="N20" s="18" t="n"/>
      <c r="O20" s="4">
        <f>IF($F20="","",IF('Künye'!$B$4="","künyede programı seçin",IFERROR(INDEX('Kalem Türleri'!$B$5:$D$25,MATCH($F20,'Kalem Türleri'!$A$5:$A$25,0),MATCH('Künye'!$B$4,'Kalem Türleri'!$B$4:$D$4,0)),"türü listeden seçin")))</f>
        <v/>
      </c>
      <c r="P20" s="6">
        <f>IF(AND($E20="",$G20=""),"",IF('Künye'!$B$4="","• künyede programı seçin ","")&amp;IF($B20="","• fatura tarihi yok ",IF(NOT(ISNUMBER($B20)),"• tarihi tarih olarak girin ",IF(OR('Künye'!$B$7="",'Künye'!$B$8=""),"• künyeye sözleşme tarihlerini girin ",IF(OR(NOT(ISNUMBER('Künye'!$B$7)),NOT(ISNUMBER('Künye'!$B$8))),"• künyedeki sözleşme tarihlerini tarih olarak girin ",IF(OR($B20&lt;'Künye'!$B$7,$B20&gt;'Künye'!$B$8),"• fatura tarihi sözleşme aralığı dışında ","")))))&amp;IF($F20="","• kalem türünü seçin ","")&amp;IF(LEFT($O20,11)="KAPSAM DIŞI","• bu programda kapsam dışı ","")&amp;IF(LEFT($O20,14)="Programa sorun","• almadan önce programa sorun ","")&amp;IF($G20="","• tutar yok ",IF(NOT(ISNUMBER($G20)),"• tutarı sayı olarak girin ",""))&amp;IF($H20="","• belge türünü seçin ",IF(LEFT($H20,4)="Kasa","• kasa fişi kabul edilmez ",IF($H20="Makbuz","• makbuzun türünü programa teyit edin ",IF($H20="Diğer","• belge türünü programa sorun ",""))))&amp;IF($J20="","• alıcıyı işaretleyin ",IF(AND($J20="Hayır",'Künye'!$B$4&lt;&gt;""),IF('Künye'!$B$4="4007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")),""))&amp;IF($K20="",IF(AND(LEFT('Künye'!$B$4,4)="4006",$I20="Evet"),"","• proje no / ifadeyi işaretleyin "),IF($K20="Hayır",IF(AND(LEFT('Künye'!$B$4,4)="4006",$I20="Evet"),"","• proje no / ifade eksik "),""))&amp;IF(AND(LEFT('Künye'!$B$4,4)="4006",$I20&lt;&gt;"Evet",$L20&lt;&gt;"Evet"),IF($L20="","• TCKN alanını işaretleyin ","• vergi no alanına yürütücünün TCKN'si yazılmalı "),"")&amp;IF(AND(LEFT('Künye'!$B$4,4)="4007",$F20="Makine-teçhizat (projeye özgü)",$M20&lt;&gt;"Evet"),"• makine-teçhizatta marka ve model yazılmalı ","")&amp;IF(AND(LEFT('Künye'!$B$4,4)="4006",$N20="Evet"),"• demirbaş: proje sonunda görevli olduğunuz kuruluşa hibe edilir; düzenlenen taşınır işlem fişi faturaya eklenerek saklanır ",""))</f>
        <v/>
      </c>
      <c r="Q20" s="19">
        <f>IF(AND($E20="",$G20=""),"",IF($P20="","UYGUN GÖRÜNÜYOR","KONTROL ET"))</f>
        <v/>
      </c>
    </row>
    <row r="21" ht="44" customHeight="1">
      <c r="A21" s="14" t="n">
        <v>17</v>
      </c>
      <c r="B21" s="15" t="n"/>
      <c r="C21" s="16" t="n"/>
      <c r="D21" s="16" t="n"/>
      <c r="E21" s="16" t="n"/>
      <c r="F21" s="16" t="n"/>
      <c r="G21" s="17" t="n"/>
      <c r="H21" s="18" t="n"/>
      <c r="I21" s="18" t="n"/>
      <c r="J21" s="18" t="n"/>
      <c r="K21" s="18" t="n"/>
      <c r="L21" s="18" t="n"/>
      <c r="M21" s="18" t="n"/>
      <c r="N21" s="18" t="n"/>
      <c r="O21" s="4">
        <f>IF($F21="","",IF('Künye'!$B$4="","künyede programı seçin",IFERROR(INDEX('Kalem Türleri'!$B$5:$D$25,MATCH($F21,'Kalem Türleri'!$A$5:$A$25,0),MATCH('Künye'!$B$4,'Kalem Türleri'!$B$4:$D$4,0)),"türü listeden seçin")))</f>
        <v/>
      </c>
      <c r="P21" s="6">
        <f>IF(AND($E21="",$G21=""),"",IF('Künye'!$B$4="","• künyede programı seçin ","")&amp;IF($B21="","• fatura tarihi yok ",IF(NOT(ISNUMBER($B21)),"• tarihi tarih olarak girin ",IF(OR('Künye'!$B$7="",'Künye'!$B$8=""),"• künyeye sözleşme tarihlerini girin ",IF(OR(NOT(ISNUMBER('Künye'!$B$7)),NOT(ISNUMBER('Künye'!$B$8))),"• künyedeki sözleşme tarihlerini tarih olarak girin ",IF(OR($B21&lt;'Künye'!$B$7,$B21&gt;'Künye'!$B$8),"• fatura tarihi sözleşme aralığı dışında ","")))))&amp;IF($F21="","• kalem türünü seçin ","")&amp;IF(LEFT($O21,11)="KAPSAM DIŞI","• bu programda kapsam dışı ","")&amp;IF(LEFT($O21,14)="Programa sorun","• almadan önce programa sorun ","")&amp;IF($G21="","• tutar yok ",IF(NOT(ISNUMBER($G21)),"• tutarı sayı olarak girin ",""))&amp;IF($H21="","• belge türünü seçin ",IF(LEFT($H21,4)="Kasa","• kasa fişi kabul edilmez ",IF($H21="Makbuz","• makbuzun türünü programa teyit edin ",IF($H21="Diğer","• belge türünü programa sorun ",""))))&amp;IF($J21="","• alıcıyı işaretleyin ",IF(AND($J21="Hayır",'Künye'!$B$4&lt;&gt;""),IF('Künye'!$B$4="4007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")),""))&amp;IF($K21="",IF(AND(LEFT('Künye'!$B$4,4)="4006",$I21="Evet"),"","• proje no / ifadeyi işaretleyin "),IF($K21="Hayır",IF(AND(LEFT('Künye'!$B$4,4)="4006",$I21="Evet"),"","• proje no / ifade eksik "),""))&amp;IF(AND(LEFT('Künye'!$B$4,4)="4006",$I21&lt;&gt;"Evet",$L21&lt;&gt;"Evet"),IF($L21="","• TCKN alanını işaretleyin ","• vergi no alanına yürütücünün TCKN'si yazılmalı "),"")&amp;IF(AND(LEFT('Künye'!$B$4,4)="4007",$F21="Makine-teçhizat (projeye özgü)",$M21&lt;&gt;"Evet"),"• makine-teçhizatta marka ve model yazılmalı ","")&amp;IF(AND(LEFT('Künye'!$B$4,4)="4006",$N21="Evet"),"• demirbaş: proje sonunda görevli olduğunuz kuruluşa hibe edilir; düzenlenen taşınır işlem fişi faturaya eklenerek saklanır ",""))</f>
        <v/>
      </c>
      <c r="Q21" s="19">
        <f>IF(AND($E21="",$G21=""),"",IF($P21="","UYGUN GÖRÜNÜYOR","KONTROL ET"))</f>
        <v/>
      </c>
    </row>
    <row r="22" ht="44" customHeight="1">
      <c r="A22" s="14" t="n">
        <v>18</v>
      </c>
      <c r="B22" s="15" t="n"/>
      <c r="C22" s="16" t="n"/>
      <c r="D22" s="16" t="n"/>
      <c r="E22" s="16" t="n"/>
      <c r="F22" s="16" t="n"/>
      <c r="G22" s="17" t="n"/>
      <c r="H22" s="18" t="n"/>
      <c r="I22" s="18" t="n"/>
      <c r="J22" s="18" t="n"/>
      <c r="K22" s="18" t="n"/>
      <c r="L22" s="18" t="n"/>
      <c r="M22" s="18" t="n"/>
      <c r="N22" s="18" t="n"/>
      <c r="O22" s="4">
        <f>IF($F22="","",IF('Künye'!$B$4="","künyede programı seçin",IFERROR(INDEX('Kalem Türleri'!$B$5:$D$25,MATCH($F22,'Kalem Türleri'!$A$5:$A$25,0),MATCH('Künye'!$B$4,'Kalem Türleri'!$B$4:$D$4,0)),"türü listeden seçin")))</f>
        <v/>
      </c>
      <c r="P22" s="6">
        <f>IF(AND($E22="",$G22=""),"",IF('Künye'!$B$4="","• künyede programı seçin ","")&amp;IF($B22="","• fatura tarihi yok ",IF(NOT(ISNUMBER($B22)),"• tarihi tarih olarak girin ",IF(OR('Künye'!$B$7="",'Künye'!$B$8=""),"• künyeye sözleşme tarihlerini girin ",IF(OR(NOT(ISNUMBER('Künye'!$B$7)),NOT(ISNUMBER('Künye'!$B$8))),"• künyedeki sözleşme tarihlerini tarih olarak girin ",IF(OR($B22&lt;'Künye'!$B$7,$B22&gt;'Künye'!$B$8),"• fatura tarihi sözleşme aralığı dışında ","")))))&amp;IF($F22="","• kalem türünü seçin ","")&amp;IF(LEFT($O22,11)="KAPSAM DIŞI","• bu programda kapsam dışı ","")&amp;IF(LEFT($O22,14)="Programa sorun","• almadan önce programa sorun ","")&amp;IF($G22="","• tutar yok ",IF(NOT(ISNUMBER($G22)),"• tutarı sayı olarak girin ",""))&amp;IF($H22="","• belge türünü seçin ",IF(LEFT($H22,4)="Kasa","• kasa fişi kabul edilmez ",IF($H22="Makbuz","• makbuzun türünü programa teyit edin ",IF($H22="Diğer","• belge türünü programa sorun ",""))))&amp;IF($J22="","• alıcıyı işaretleyin ",IF(AND($J22="Hayır",'Künye'!$B$4&lt;&gt;""),IF('Künye'!$B$4="4007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")),""))&amp;IF($K22="",IF(AND(LEFT('Künye'!$B$4,4)="4006",$I22="Evet"),"","• proje no / ifadeyi işaretleyin "),IF($K22="Hayır",IF(AND(LEFT('Künye'!$B$4,4)="4006",$I22="Evet"),"","• proje no / ifade eksik "),""))&amp;IF(AND(LEFT('Künye'!$B$4,4)="4006",$I22&lt;&gt;"Evet",$L22&lt;&gt;"Evet"),IF($L22="","• TCKN alanını işaretleyin ","• vergi no alanına yürütücünün TCKN'si yazılmalı "),"")&amp;IF(AND(LEFT('Künye'!$B$4,4)="4007",$F22="Makine-teçhizat (projeye özgü)",$M22&lt;&gt;"Evet"),"• makine-teçhizatta marka ve model yazılmalı ","")&amp;IF(AND(LEFT('Künye'!$B$4,4)="4006",$N22="Evet"),"• demirbaş: proje sonunda görevli olduğunuz kuruluşa hibe edilir; düzenlenen taşınır işlem fişi faturaya eklenerek saklanır ",""))</f>
        <v/>
      </c>
      <c r="Q22" s="19">
        <f>IF(AND($E22="",$G22=""),"",IF($P22="","UYGUN GÖRÜNÜYOR","KONTROL ET"))</f>
        <v/>
      </c>
    </row>
    <row r="23" ht="44" customHeight="1">
      <c r="A23" s="14" t="n">
        <v>19</v>
      </c>
      <c r="B23" s="15" t="n"/>
      <c r="C23" s="16" t="n"/>
      <c r="D23" s="16" t="n"/>
      <c r="E23" s="16" t="n"/>
      <c r="F23" s="16" t="n"/>
      <c r="G23" s="17" t="n"/>
      <c r="H23" s="18" t="n"/>
      <c r="I23" s="18" t="n"/>
      <c r="J23" s="18" t="n"/>
      <c r="K23" s="18" t="n"/>
      <c r="L23" s="18" t="n"/>
      <c r="M23" s="18" t="n"/>
      <c r="N23" s="18" t="n"/>
      <c r="O23" s="4">
        <f>IF($F23="","",IF('Künye'!$B$4="","künyede programı seçin",IFERROR(INDEX('Kalem Türleri'!$B$5:$D$25,MATCH($F23,'Kalem Türleri'!$A$5:$A$25,0),MATCH('Künye'!$B$4,'Kalem Türleri'!$B$4:$D$4,0)),"türü listeden seçin")))</f>
        <v/>
      </c>
      <c r="P23" s="6">
        <f>IF(AND($E23="",$G23=""),"",IF('Künye'!$B$4="","• künyede programı seçin ","")&amp;IF($B23="","• fatura tarihi yok ",IF(NOT(ISNUMBER($B23)),"• tarihi tarih olarak girin ",IF(OR('Künye'!$B$7="",'Künye'!$B$8=""),"• künyeye sözleşme tarihlerini girin ",IF(OR(NOT(ISNUMBER('Künye'!$B$7)),NOT(ISNUMBER('Künye'!$B$8))),"• künyedeki sözleşme tarihlerini tarih olarak girin ",IF(OR($B23&lt;'Künye'!$B$7,$B23&gt;'Künye'!$B$8),"• fatura tarihi sözleşme aralığı dışında ","")))))&amp;IF($F23="","• kalem türünü seçin ","")&amp;IF(LEFT($O23,11)="KAPSAM DIŞI","• bu programda kapsam dışı ","")&amp;IF(LEFT($O23,14)="Programa sorun","• almadan önce programa sorun ","")&amp;IF($G23="","• tutar yok ",IF(NOT(ISNUMBER($G23)),"• tutarı sayı olarak girin ",""))&amp;IF($H23="","• belge türünü seçin ",IF(LEFT($H23,4)="Kasa","• kasa fişi kabul edilmez ",IF($H23="Makbuz","• makbuzun türünü programa teyit edin ",IF($H23="Diğer","• belge türünü programa sorun ",""))))&amp;IF($J23="","• alıcıyı işaretleyin ",IF(AND($J23="Hayır",'Künye'!$B$4&lt;&gt;""),IF('Künye'!$B$4="4007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")),""))&amp;IF($K23="",IF(AND(LEFT('Künye'!$B$4,4)="4006",$I23="Evet"),"","• proje no / ifadeyi işaretleyin "),IF($K23="Hayır",IF(AND(LEFT('Künye'!$B$4,4)="4006",$I23="Evet"),"","• proje no / ifade eksik "),""))&amp;IF(AND(LEFT('Künye'!$B$4,4)="4006",$I23&lt;&gt;"Evet",$L23&lt;&gt;"Evet"),IF($L23="","• TCKN alanını işaretleyin ","• vergi no alanına yürütücünün TCKN'si yazılmalı "),"")&amp;IF(AND(LEFT('Künye'!$B$4,4)="4007",$F23="Makine-teçhizat (projeye özgü)",$M23&lt;&gt;"Evet"),"• makine-teçhizatta marka ve model yazılmalı ","")&amp;IF(AND(LEFT('Künye'!$B$4,4)="4006",$N23="Evet"),"• demirbaş: proje sonunda görevli olduğunuz kuruluşa hibe edilir; düzenlenen taşınır işlem fişi faturaya eklenerek saklanır ",""))</f>
        <v/>
      </c>
      <c r="Q23" s="19">
        <f>IF(AND($E23="",$G23=""),"",IF($P23="","UYGUN GÖRÜNÜYOR","KONTROL ET"))</f>
        <v/>
      </c>
    </row>
    <row r="24" ht="44" customHeight="1">
      <c r="A24" s="14" t="n">
        <v>20</v>
      </c>
      <c r="B24" s="15" t="n"/>
      <c r="C24" s="16" t="n"/>
      <c r="D24" s="16" t="n"/>
      <c r="E24" s="16" t="n"/>
      <c r="F24" s="16" t="n"/>
      <c r="G24" s="17" t="n"/>
      <c r="H24" s="18" t="n"/>
      <c r="I24" s="18" t="n"/>
      <c r="J24" s="18" t="n"/>
      <c r="K24" s="18" t="n"/>
      <c r="L24" s="18" t="n"/>
      <c r="M24" s="18" t="n"/>
      <c r="N24" s="18" t="n"/>
      <c r="O24" s="4">
        <f>IF($F24="","",IF('Künye'!$B$4="","künyede programı seçin",IFERROR(INDEX('Kalem Türleri'!$B$5:$D$25,MATCH($F24,'Kalem Türleri'!$A$5:$A$25,0),MATCH('Künye'!$B$4,'Kalem Türleri'!$B$4:$D$4,0)),"türü listeden seçin")))</f>
        <v/>
      </c>
      <c r="P24" s="6">
        <f>IF(AND($E24="",$G24=""),"",IF('Künye'!$B$4="","• künyede programı seçin ","")&amp;IF($B24="","• fatura tarihi yok ",IF(NOT(ISNUMBER($B24)),"• tarihi tarih olarak girin ",IF(OR('Künye'!$B$7="",'Künye'!$B$8=""),"• künyeye sözleşme tarihlerini girin ",IF(OR(NOT(ISNUMBER('Künye'!$B$7)),NOT(ISNUMBER('Künye'!$B$8))),"• künyedeki sözleşme tarihlerini tarih olarak girin ",IF(OR($B24&lt;'Künye'!$B$7,$B24&gt;'Künye'!$B$8),"• fatura tarihi sözleşme aralığı dışında ","")))))&amp;IF($F24="","• kalem türünü seçin ","")&amp;IF(LEFT($O24,11)="KAPSAM DIŞI","• bu programda kapsam dışı ","")&amp;IF(LEFT($O24,14)="Programa sorun","• almadan önce programa sorun ","")&amp;IF($G24="","• tutar yok ",IF(NOT(ISNUMBER($G24)),"• tutarı sayı olarak girin ",""))&amp;IF($H24="","• belge türünü seçin ",IF(LEFT($H24,4)="Kasa","• kasa fişi kabul edilmez ",IF($H24="Makbuz","• makbuzun türünü programa teyit edin ",IF($H24="Diğer","• belge türünü programa sorun ",""))))&amp;IF($J24="","• alıcıyı işaretleyin ",IF(AND($J24="Hayır",'Künye'!$B$4&lt;&gt;""),IF('Künye'!$B$4="4007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")),""))&amp;IF($K24="",IF(AND(LEFT('Künye'!$B$4,4)="4006",$I24="Evet"),"","• proje no / ifadeyi işaretleyin "),IF($K24="Hayır",IF(AND(LEFT('Künye'!$B$4,4)="4006",$I24="Evet"),"","• proje no / ifade eksik "),""))&amp;IF(AND(LEFT('Künye'!$B$4,4)="4006",$I24&lt;&gt;"Evet",$L24&lt;&gt;"Evet"),IF($L24="","• TCKN alanını işaretleyin ","• vergi no alanına yürütücünün TCKN'si yazılmalı "),"")&amp;IF(AND(LEFT('Künye'!$B$4,4)="4007",$F24="Makine-teçhizat (projeye özgü)",$M24&lt;&gt;"Evet"),"• makine-teçhizatta marka ve model yazılmalı ","")&amp;IF(AND(LEFT('Künye'!$B$4,4)="4006",$N24="Evet"),"• demirbaş: proje sonunda görevli olduğunuz kuruluşa hibe edilir; düzenlenen taşınır işlem fişi faturaya eklenerek saklanır ",""))</f>
        <v/>
      </c>
      <c r="Q24" s="19">
        <f>IF(AND($E24="",$G24=""),"",IF($P24="","UYGUN GÖRÜNÜYOR","KONTROL ET"))</f>
        <v/>
      </c>
    </row>
    <row r="25" ht="44" customHeight="1">
      <c r="A25" s="14" t="n">
        <v>21</v>
      </c>
      <c r="B25" s="15" t="n"/>
      <c r="C25" s="16" t="n"/>
      <c r="D25" s="16" t="n"/>
      <c r="E25" s="16" t="n"/>
      <c r="F25" s="16" t="n"/>
      <c r="G25" s="17" t="n"/>
      <c r="H25" s="18" t="n"/>
      <c r="I25" s="18" t="n"/>
      <c r="J25" s="18" t="n"/>
      <c r="K25" s="18" t="n"/>
      <c r="L25" s="18" t="n"/>
      <c r="M25" s="18" t="n"/>
      <c r="N25" s="18" t="n"/>
      <c r="O25" s="4">
        <f>IF($F25="","",IF('Künye'!$B$4="","künyede programı seçin",IFERROR(INDEX('Kalem Türleri'!$B$5:$D$25,MATCH($F25,'Kalem Türleri'!$A$5:$A$25,0),MATCH('Künye'!$B$4,'Kalem Türleri'!$B$4:$D$4,0)),"türü listeden seçin")))</f>
        <v/>
      </c>
      <c r="P25" s="6">
        <f>IF(AND($E25="",$G25=""),"",IF('Künye'!$B$4="","• künyede programı seçin ","")&amp;IF($B25="","• fatura tarihi yok ",IF(NOT(ISNUMBER($B25)),"• tarihi tarih olarak girin ",IF(OR('Künye'!$B$7="",'Künye'!$B$8=""),"• künyeye sözleşme tarihlerini girin ",IF(OR(NOT(ISNUMBER('Künye'!$B$7)),NOT(ISNUMBER('Künye'!$B$8))),"• künyedeki sözleşme tarihlerini tarih olarak girin ",IF(OR($B25&lt;'Künye'!$B$7,$B25&gt;'Künye'!$B$8),"• fatura tarihi sözleşme aralığı dışında ","")))))&amp;IF($F25="","• kalem türünü seçin ","")&amp;IF(LEFT($O25,11)="KAPSAM DIŞI","• bu programda kapsam dışı ","")&amp;IF(LEFT($O25,14)="Programa sorun","• almadan önce programa sorun ","")&amp;IF($G25="","• tutar yok ",IF(NOT(ISNUMBER($G25)),"• tutarı sayı olarak girin ",""))&amp;IF($H25="","• belge türünü seçin ",IF(LEFT($H25,4)="Kasa","• kasa fişi kabul edilmez ",IF($H25="Makbuz","• makbuzun türünü programa teyit edin ",IF($H25="Diğer","• belge türünü programa sorun ",""))))&amp;IF($J25="","• alıcıyı işaretleyin ",IF(AND($J25="Hayır",'Künye'!$B$4&lt;&gt;""),IF('Künye'!$B$4="4007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")),""))&amp;IF($K25="",IF(AND(LEFT('Künye'!$B$4,4)="4006",$I25="Evet"),"","• proje no / ifadeyi işaretleyin "),IF($K25="Hayır",IF(AND(LEFT('Künye'!$B$4,4)="4006",$I25="Evet"),"","• proje no / ifade eksik "),""))&amp;IF(AND(LEFT('Künye'!$B$4,4)="4006",$I25&lt;&gt;"Evet",$L25&lt;&gt;"Evet"),IF($L25="","• TCKN alanını işaretleyin ","• vergi no alanına yürütücünün TCKN'si yazılmalı "),"")&amp;IF(AND(LEFT('Künye'!$B$4,4)="4007",$F25="Makine-teçhizat (projeye özgü)",$M25&lt;&gt;"Evet"),"• makine-teçhizatta marka ve model yazılmalı ","")&amp;IF(AND(LEFT('Künye'!$B$4,4)="4006",$N25="Evet"),"• demirbaş: proje sonunda görevli olduğunuz kuruluşa hibe edilir; düzenlenen taşınır işlem fişi faturaya eklenerek saklanır ",""))</f>
        <v/>
      </c>
      <c r="Q25" s="19">
        <f>IF(AND($E25="",$G25=""),"",IF($P25="","UYGUN GÖRÜNÜYOR","KONTROL ET"))</f>
        <v/>
      </c>
    </row>
    <row r="26" ht="44" customHeight="1">
      <c r="A26" s="14" t="n">
        <v>22</v>
      </c>
      <c r="B26" s="15" t="n"/>
      <c r="C26" s="16" t="n"/>
      <c r="D26" s="16" t="n"/>
      <c r="E26" s="16" t="n"/>
      <c r="F26" s="16" t="n"/>
      <c r="G26" s="17" t="n"/>
      <c r="H26" s="18" t="n"/>
      <c r="I26" s="18" t="n"/>
      <c r="J26" s="18" t="n"/>
      <c r="K26" s="18" t="n"/>
      <c r="L26" s="18" t="n"/>
      <c r="M26" s="18" t="n"/>
      <c r="N26" s="18" t="n"/>
      <c r="O26" s="4">
        <f>IF($F26="","",IF('Künye'!$B$4="","künyede programı seçin",IFERROR(INDEX('Kalem Türleri'!$B$5:$D$25,MATCH($F26,'Kalem Türleri'!$A$5:$A$25,0),MATCH('Künye'!$B$4,'Kalem Türleri'!$B$4:$D$4,0)),"türü listeden seçin")))</f>
        <v/>
      </c>
      <c r="P26" s="6">
        <f>IF(AND($E26="",$G26=""),"",IF('Künye'!$B$4="","• künyede programı seçin ","")&amp;IF($B26="","• fatura tarihi yok ",IF(NOT(ISNUMBER($B26)),"• tarihi tarih olarak girin ",IF(OR('Künye'!$B$7="",'Künye'!$B$8=""),"• künyeye sözleşme tarihlerini girin ",IF(OR(NOT(ISNUMBER('Künye'!$B$7)),NOT(ISNUMBER('Künye'!$B$8))),"• künyedeki sözleşme tarihlerini tarih olarak girin ",IF(OR($B26&lt;'Künye'!$B$7,$B26&gt;'Künye'!$B$8),"• fatura tarihi sözleşme aralığı dışında ","")))))&amp;IF($F26="","• kalem türünü seçin ","")&amp;IF(LEFT($O26,11)="KAPSAM DIŞI","• bu programda kapsam dışı ","")&amp;IF(LEFT($O26,14)="Programa sorun","• almadan önce programa sorun ","")&amp;IF($G26="","• tutar yok ",IF(NOT(ISNUMBER($G26)),"• tutarı sayı olarak girin ",""))&amp;IF($H26="","• belge türünü seçin ",IF(LEFT($H26,4)="Kasa","• kasa fişi kabul edilmez ",IF($H26="Makbuz","• makbuzun türünü programa teyit edin ",IF($H26="Diğer","• belge türünü programa sorun ",""))))&amp;IF($J26="","• alıcıyı işaretleyin ",IF(AND($J26="Hayır",'Künye'!$B$4&lt;&gt;""),IF('Künye'!$B$4="4007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")),""))&amp;IF($K26="",IF(AND(LEFT('Künye'!$B$4,4)="4006",$I26="Evet"),"","• proje no / ifadeyi işaretleyin "),IF($K26="Hayır",IF(AND(LEFT('Künye'!$B$4,4)="4006",$I26="Evet"),"","• proje no / ifade eksik "),""))&amp;IF(AND(LEFT('Künye'!$B$4,4)="4006",$I26&lt;&gt;"Evet",$L26&lt;&gt;"Evet"),IF($L26="","• TCKN alanını işaretleyin ","• vergi no alanına yürütücünün TCKN'si yazılmalı "),"")&amp;IF(AND(LEFT('Künye'!$B$4,4)="4007",$F26="Makine-teçhizat (projeye özgü)",$M26&lt;&gt;"Evet"),"• makine-teçhizatta marka ve model yazılmalı ","")&amp;IF(AND(LEFT('Künye'!$B$4,4)="4006",$N26="Evet"),"• demirbaş: proje sonunda görevli olduğunuz kuruluşa hibe edilir; düzenlenen taşınır işlem fişi faturaya eklenerek saklanır ",""))</f>
        <v/>
      </c>
      <c r="Q26" s="19">
        <f>IF(AND($E26="",$G26=""),"",IF($P26="","UYGUN GÖRÜNÜYOR","KONTROL ET"))</f>
        <v/>
      </c>
    </row>
    <row r="27" ht="44" customHeight="1">
      <c r="A27" s="14" t="n">
        <v>23</v>
      </c>
      <c r="B27" s="15" t="n"/>
      <c r="C27" s="16" t="n"/>
      <c r="D27" s="16" t="n"/>
      <c r="E27" s="16" t="n"/>
      <c r="F27" s="16" t="n"/>
      <c r="G27" s="17" t="n"/>
      <c r="H27" s="18" t="n"/>
      <c r="I27" s="18" t="n"/>
      <c r="J27" s="18" t="n"/>
      <c r="K27" s="18" t="n"/>
      <c r="L27" s="18" t="n"/>
      <c r="M27" s="18" t="n"/>
      <c r="N27" s="18" t="n"/>
      <c r="O27" s="4">
        <f>IF($F27="","",IF('Künye'!$B$4="","künyede programı seçin",IFERROR(INDEX('Kalem Türleri'!$B$5:$D$25,MATCH($F27,'Kalem Türleri'!$A$5:$A$25,0),MATCH('Künye'!$B$4,'Kalem Türleri'!$B$4:$D$4,0)),"türü listeden seçin")))</f>
        <v/>
      </c>
      <c r="P27" s="6">
        <f>IF(AND($E27="",$G27=""),"",IF('Künye'!$B$4="","• künyede programı seçin ","")&amp;IF($B27="","• fatura tarihi yok ",IF(NOT(ISNUMBER($B27)),"• tarihi tarih olarak girin ",IF(OR('Künye'!$B$7="",'Künye'!$B$8=""),"• künyeye sözleşme tarihlerini girin ",IF(OR(NOT(ISNUMBER('Künye'!$B$7)),NOT(ISNUMBER('Künye'!$B$8))),"• künyedeki sözleşme tarihlerini tarih olarak girin ",IF(OR($B27&lt;'Künye'!$B$7,$B27&gt;'Künye'!$B$8),"• fatura tarihi sözleşme aralığı dışında ","")))))&amp;IF($F27="","• kalem türünü seçin ","")&amp;IF(LEFT($O27,11)="KAPSAM DIŞI","• bu programda kapsam dışı ","")&amp;IF(LEFT($O27,14)="Programa sorun","• almadan önce programa sorun ","")&amp;IF($G27="","• tutar yok ",IF(NOT(ISNUMBER($G27)),"• tutarı sayı olarak girin ",""))&amp;IF($H27="","• belge türünü seçin ",IF(LEFT($H27,4)="Kasa","• kasa fişi kabul edilmez ",IF($H27="Makbuz","• makbuzun türünü programa teyit edin ",IF($H27="Diğer","• belge türünü programa sorun ",""))))&amp;IF($J27="","• alıcıyı işaretleyin ",IF(AND($J27="Hayır",'Künye'!$B$4&lt;&gt;""),IF('Künye'!$B$4="4007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")),""))&amp;IF($K27="",IF(AND(LEFT('Künye'!$B$4,4)="4006",$I27="Evet"),"","• proje no / ifadeyi işaretleyin "),IF($K27="Hayır",IF(AND(LEFT('Künye'!$B$4,4)="4006",$I27="Evet"),"","• proje no / ifade eksik "),""))&amp;IF(AND(LEFT('Künye'!$B$4,4)="4006",$I27&lt;&gt;"Evet",$L27&lt;&gt;"Evet"),IF($L27="","• TCKN alanını işaretleyin ","• vergi no alanına yürütücünün TCKN'si yazılmalı "),"")&amp;IF(AND(LEFT('Künye'!$B$4,4)="4007",$F27="Makine-teçhizat (projeye özgü)",$M27&lt;&gt;"Evet"),"• makine-teçhizatta marka ve model yazılmalı ","")&amp;IF(AND(LEFT('Künye'!$B$4,4)="4006",$N27="Evet"),"• demirbaş: proje sonunda görevli olduğunuz kuruluşa hibe edilir; düzenlenen taşınır işlem fişi faturaya eklenerek saklanır ",""))</f>
        <v/>
      </c>
      <c r="Q27" s="19">
        <f>IF(AND($E27="",$G27=""),"",IF($P27="","UYGUN GÖRÜNÜYOR","KONTROL ET"))</f>
        <v/>
      </c>
    </row>
    <row r="28" ht="44" customHeight="1">
      <c r="A28" s="14" t="n">
        <v>24</v>
      </c>
      <c r="B28" s="15" t="n"/>
      <c r="C28" s="16" t="n"/>
      <c r="D28" s="16" t="n"/>
      <c r="E28" s="16" t="n"/>
      <c r="F28" s="16" t="n"/>
      <c r="G28" s="17" t="n"/>
      <c r="H28" s="18" t="n"/>
      <c r="I28" s="18" t="n"/>
      <c r="J28" s="18" t="n"/>
      <c r="K28" s="18" t="n"/>
      <c r="L28" s="18" t="n"/>
      <c r="M28" s="18" t="n"/>
      <c r="N28" s="18" t="n"/>
      <c r="O28" s="4">
        <f>IF($F28="","",IF('Künye'!$B$4="","künyede programı seçin",IFERROR(INDEX('Kalem Türleri'!$B$5:$D$25,MATCH($F28,'Kalem Türleri'!$A$5:$A$25,0),MATCH('Künye'!$B$4,'Kalem Türleri'!$B$4:$D$4,0)),"türü listeden seçin")))</f>
        <v/>
      </c>
      <c r="P28" s="6">
        <f>IF(AND($E28="",$G28=""),"",IF('Künye'!$B$4="","• künyede programı seçin ","")&amp;IF($B28="","• fatura tarihi yok ",IF(NOT(ISNUMBER($B28)),"• tarihi tarih olarak girin ",IF(OR('Künye'!$B$7="",'Künye'!$B$8=""),"• künyeye sözleşme tarihlerini girin ",IF(OR(NOT(ISNUMBER('Künye'!$B$7)),NOT(ISNUMBER('Künye'!$B$8))),"• künyedeki sözleşme tarihlerini tarih olarak girin ",IF(OR($B28&lt;'Künye'!$B$7,$B28&gt;'Künye'!$B$8),"• fatura tarihi sözleşme aralığı dışında ","")))))&amp;IF($F28="","• kalem türünü seçin ","")&amp;IF(LEFT($O28,11)="KAPSAM DIŞI","• bu programda kapsam dışı ","")&amp;IF(LEFT($O28,14)="Programa sorun","• almadan önce programa sorun ","")&amp;IF($G28="","• tutar yok ",IF(NOT(ISNUMBER($G28)),"• tutarı sayı olarak girin ",""))&amp;IF($H28="","• belge türünü seçin ",IF(LEFT($H28,4)="Kasa","• kasa fişi kabul edilmez ",IF($H28="Makbuz","• makbuzun türünü programa teyit edin ",IF($H28="Diğer","• belge türünü programa sorun ",""))))&amp;IF($J28="","• alıcıyı işaretleyin ",IF(AND($J28="Hayır",'Künye'!$B$4&lt;&gt;""),IF('Künye'!$B$4="4007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")),""))&amp;IF($K28="",IF(AND(LEFT('Künye'!$B$4,4)="4006",$I28="Evet"),"","• proje no / ifadeyi işaretleyin "),IF($K28="Hayır",IF(AND(LEFT('Künye'!$B$4,4)="4006",$I28="Evet"),"","• proje no / ifade eksik "),""))&amp;IF(AND(LEFT('Künye'!$B$4,4)="4006",$I28&lt;&gt;"Evet",$L28&lt;&gt;"Evet"),IF($L28="","• TCKN alanını işaretleyin ","• vergi no alanına yürütücünün TCKN'si yazılmalı "),"")&amp;IF(AND(LEFT('Künye'!$B$4,4)="4007",$F28="Makine-teçhizat (projeye özgü)",$M28&lt;&gt;"Evet"),"• makine-teçhizatta marka ve model yazılmalı ","")&amp;IF(AND(LEFT('Künye'!$B$4,4)="4006",$N28="Evet"),"• demirbaş: proje sonunda görevli olduğunuz kuruluşa hibe edilir; düzenlenen taşınır işlem fişi faturaya eklenerek saklanır ",""))</f>
        <v/>
      </c>
      <c r="Q28" s="19">
        <f>IF(AND($E28="",$G28=""),"",IF($P28="","UYGUN GÖRÜNÜYOR","KONTROL ET"))</f>
        <v/>
      </c>
    </row>
    <row r="29" ht="44" customHeight="1">
      <c r="A29" s="14" t="n">
        <v>25</v>
      </c>
      <c r="B29" s="15" t="n"/>
      <c r="C29" s="16" t="n"/>
      <c r="D29" s="16" t="n"/>
      <c r="E29" s="16" t="n"/>
      <c r="F29" s="16" t="n"/>
      <c r="G29" s="17" t="n"/>
      <c r="H29" s="18" t="n"/>
      <c r="I29" s="18" t="n"/>
      <c r="J29" s="18" t="n"/>
      <c r="K29" s="18" t="n"/>
      <c r="L29" s="18" t="n"/>
      <c r="M29" s="18" t="n"/>
      <c r="N29" s="18" t="n"/>
      <c r="O29" s="4">
        <f>IF($F29="","",IF('Künye'!$B$4="","künyede programı seçin",IFERROR(INDEX('Kalem Türleri'!$B$5:$D$25,MATCH($F29,'Kalem Türleri'!$A$5:$A$25,0),MATCH('Künye'!$B$4,'Kalem Türleri'!$B$4:$D$4,0)),"türü listeden seçin")))</f>
        <v/>
      </c>
      <c r="P29" s="6">
        <f>IF(AND($E29="",$G29=""),"",IF('Künye'!$B$4="","• künyede programı seçin ","")&amp;IF($B29="","• fatura tarihi yok ",IF(NOT(ISNUMBER($B29)),"• tarihi tarih olarak girin ",IF(OR('Künye'!$B$7="",'Künye'!$B$8=""),"• künyeye sözleşme tarihlerini girin ",IF(OR(NOT(ISNUMBER('Künye'!$B$7)),NOT(ISNUMBER('Künye'!$B$8))),"• künyedeki sözleşme tarihlerini tarih olarak girin ",IF(OR($B29&lt;'Künye'!$B$7,$B29&gt;'Künye'!$B$8),"• fatura tarihi sözleşme aralığı dışında ","")))))&amp;IF($F29="","• kalem türünü seçin ","")&amp;IF(LEFT($O29,11)="KAPSAM DIŞI","• bu programda kapsam dışı ","")&amp;IF(LEFT($O29,14)="Programa sorun","• almadan önce programa sorun ","")&amp;IF($G29="","• tutar yok ",IF(NOT(ISNUMBER($G29)),"• tutarı sayı olarak girin ",""))&amp;IF($H29="","• belge türünü seçin ",IF(LEFT($H29,4)="Kasa","• kasa fişi kabul edilmez ",IF($H29="Makbuz","• makbuzun türünü programa teyit edin ",IF($H29="Diğer","• belge türünü programa sorun ",""))))&amp;IF($J29="","• alıcıyı işaretleyin ",IF(AND($J29="Hayır",'Künye'!$B$4&lt;&gt;""),IF('Künye'!$B$4="4007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")),""))&amp;IF($K29="",IF(AND(LEFT('Künye'!$B$4,4)="4006",$I29="Evet"),"","• proje no / ifadeyi işaretleyin "),IF($K29="Hayır",IF(AND(LEFT('Künye'!$B$4,4)="4006",$I29="Evet"),"","• proje no / ifade eksik "),""))&amp;IF(AND(LEFT('Künye'!$B$4,4)="4006",$I29&lt;&gt;"Evet",$L29&lt;&gt;"Evet"),IF($L29="","• TCKN alanını işaretleyin ","• vergi no alanına yürütücünün TCKN'si yazılmalı "),"")&amp;IF(AND(LEFT('Künye'!$B$4,4)="4007",$F29="Makine-teçhizat (projeye özgü)",$M29&lt;&gt;"Evet"),"• makine-teçhizatta marka ve model yazılmalı ","")&amp;IF(AND(LEFT('Künye'!$B$4,4)="4006",$N29="Evet"),"• demirbaş: proje sonunda görevli olduğunuz kuruluşa hibe edilir; düzenlenen taşınır işlem fişi faturaya eklenerek saklanır ",""))</f>
        <v/>
      </c>
      <c r="Q29" s="19">
        <f>IF(AND($E29="",$G29=""),"",IF($P29="","UYGUN GÖRÜNÜYOR","KONTROL ET"))</f>
        <v/>
      </c>
    </row>
    <row r="30" ht="44" customHeight="1">
      <c r="A30" s="14" t="n">
        <v>26</v>
      </c>
      <c r="B30" s="15" t="n"/>
      <c r="C30" s="16" t="n"/>
      <c r="D30" s="16" t="n"/>
      <c r="E30" s="16" t="n"/>
      <c r="F30" s="16" t="n"/>
      <c r="G30" s="17" t="n"/>
      <c r="H30" s="18" t="n"/>
      <c r="I30" s="18" t="n"/>
      <c r="J30" s="18" t="n"/>
      <c r="K30" s="18" t="n"/>
      <c r="L30" s="18" t="n"/>
      <c r="M30" s="18" t="n"/>
      <c r="N30" s="18" t="n"/>
      <c r="O30" s="4">
        <f>IF($F30="","",IF('Künye'!$B$4="","künyede programı seçin",IFERROR(INDEX('Kalem Türleri'!$B$5:$D$25,MATCH($F30,'Kalem Türleri'!$A$5:$A$25,0),MATCH('Künye'!$B$4,'Kalem Türleri'!$B$4:$D$4,0)),"türü listeden seçin")))</f>
        <v/>
      </c>
      <c r="P30" s="6">
        <f>IF(AND($E30="",$G30=""),"",IF('Künye'!$B$4="","• künyede programı seçin ","")&amp;IF($B30="","• fatura tarihi yok ",IF(NOT(ISNUMBER($B30)),"• tarihi tarih olarak girin ",IF(OR('Künye'!$B$7="",'Künye'!$B$8=""),"• künyeye sözleşme tarihlerini girin ",IF(OR(NOT(ISNUMBER('Künye'!$B$7)),NOT(ISNUMBER('Künye'!$B$8))),"• künyedeki sözleşme tarihlerini tarih olarak girin ",IF(OR($B30&lt;'Künye'!$B$7,$B30&gt;'Künye'!$B$8),"• fatura tarihi sözleşme aralığı dışında ","")))))&amp;IF($F30="","• kalem türünü seçin ","")&amp;IF(LEFT($O30,11)="KAPSAM DIŞI","• bu programda kapsam dışı ","")&amp;IF(LEFT($O30,14)="Programa sorun","• almadan önce programa sorun ","")&amp;IF($G30="","• tutar yok ",IF(NOT(ISNUMBER($G30)),"• tutarı sayı olarak girin ",""))&amp;IF($H30="","• belge türünü seçin ",IF(LEFT($H30,4)="Kasa","• kasa fişi kabul edilmez ",IF($H30="Makbuz","• makbuzun türünü programa teyit edin ",IF($H30="Diğer","• belge türünü programa sorun ",""))))&amp;IF($J30="","• alıcıyı işaretleyin ",IF(AND($J30="Hayır",'Künye'!$B$4&lt;&gt;""),IF('Künye'!$B$4="4007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")),""))&amp;IF($K30="",IF(AND(LEFT('Künye'!$B$4,4)="4006",$I30="Evet"),"","• proje no / ifadeyi işaretleyin "),IF($K30="Hayır",IF(AND(LEFT('Künye'!$B$4,4)="4006",$I30="Evet"),"","• proje no / ifade eksik "),""))&amp;IF(AND(LEFT('Künye'!$B$4,4)="4006",$I30&lt;&gt;"Evet",$L30&lt;&gt;"Evet"),IF($L30="","• TCKN alanını işaretleyin ","• vergi no alanına yürütücünün TCKN'si yazılmalı "),"")&amp;IF(AND(LEFT('Künye'!$B$4,4)="4007",$F30="Makine-teçhizat (projeye özgü)",$M30&lt;&gt;"Evet"),"• makine-teçhizatta marka ve model yazılmalı ","")&amp;IF(AND(LEFT('Künye'!$B$4,4)="4006",$N30="Evet"),"• demirbaş: proje sonunda görevli olduğunuz kuruluşa hibe edilir; düzenlenen taşınır işlem fişi faturaya eklenerek saklanır ",""))</f>
        <v/>
      </c>
      <c r="Q30" s="19">
        <f>IF(AND($E30="",$G30=""),"",IF($P30="","UYGUN GÖRÜNÜYOR","KONTROL ET"))</f>
        <v/>
      </c>
    </row>
    <row r="31" ht="44" customHeight="1">
      <c r="A31" s="14" t="n">
        <v>27</v>
      </c>
      <c r="B31" s="15" t="n"/>
      <c r="C31" s="16" t="n"/>
      <c r="D31" s="16" t="n"/>
      <c r="E31" s="16" t="n"/>
      <c r="F31" s="16" t="n"/>
      <c r="G31" s="17" t="n"/>
      <c r="H31" s="18" t="n"/>
      <c r="I31" s="18" t="n"/>
      <c r="J31" s="18" t="n"/>
      <c r="K31" s="18" t="n"/>
      <c r="L31" s="18" t="n"/>
      <c r="M31" s="18" t="n"/>
      <c r="N31" s="18" t="n"/>
      <c r="O31" s="4">
        <f>IF($F31="","",IF('Künye'!$B$4="","künyede programı seçin",IFERROR(INDEX('Kalem Türleri'!$B$5:$D$25,MATCH($F31,'Kalem Türleri'!$A$5:$A$25,0),MATCH('Künye'!$B$4,'Kalem Türleri'!$B$4:$D$4,0)),"türü listeden seçin")))</f>
        <v/>
      </c>
      <c r="P31" s="6">
        <f>IF(AND($E31="",$G31=""),"",IF('Künye'!$B$4="","• künyede programı seçin ","")&amp;IF($B31="","• fatura tarihi yok ",IF(NOT(ISNUMBER($B31)),"• tarihi tarih olarak girin ",IF(OR('Künye'!$B$7="",'Künye'!$B$8=""),"• künyeye sözleşme tarihlerini girin ",IF(OR(NOT(ISNUMBER('Künye'!$B$7)),NOT(ISNUMBER('Künye'!$B$8))),"• künyedeki sözleşme tarihlerini tarih olarak girin ",IF(OR($B31&lt;'Künye'!$B$7,$B31&gt;'Künye'!$B$8),"• fatura tarihi sözleşme aralığı dışında ","")))))&amp;IF($F31="","• kalem türünü seçin ","")&amp;IF(LEFT($O31,11)="KAPSAM DIŞI","• bu programda kapsam dışı ","")&amp;IF(LEFT($O31,14)="Programa sorun","• almadan önce programa sorun ","")&amp;IF($G31="","• tutar yok ",IF(NOT(ISNUMBER($G31)),"• tutarı sayı olarak girin ",""))&amp;IF($H31="","• belge türünü seçin ",IF(LEFT($H31,4)="Kasa","• kasa fişi kabul edilmez ",IF($H31="Makbuz","• makbuzun türünü programa teyit edin ",IF($H31="Diğer","• belge türünü programa sorun ",""))))&amp;IF($J31="","• alıcıyı işaretleyin ",IF(AND($J31="Hayır",'Künye'!$B$4&lt;&gt;""),IF('Künye'!$B$4="4007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")),""))&amp;IF($K31="",IF(AND(LEFT('Künye'!$B$4,4)="4006",$I31="Evet"),"","• proje no / ifadeyi işaretleyin "),IF($K31="Hayır",IF(AND(LEFT('Künye'!$B$4,4)="4006",$I31="Evet"),"","• proje no / ifade eksik "),""))&amp;IF(AND(LEFT('Künye'!$B$4,4)="4006",$I31&lt;&gt;"Evet",$L31&lt;&gt;"Evet"),IF($L31="","• TCKN alanını işaretleyin ","• vergi no alanına yürütücünün TCKN'si yazılmalı "),"")&amp;IF(AND(LEFT('Künye'!$B$4,4)="4007",$F31="Makine-teçhizat (projeye özgü)",$M31&lt;&gt;"Evet"),"• makine-teçhizatta marka ve model yazılmalı ","")&amp;IF(AND(LEFT('Künye'!$B$4,4)="4006",$N31="Evet"),"• demirbaş: proje sonunda görevli olduğunuz kuruluşa hibe edilir; düzenlenen taşınır işlem fişi faturaya eklenerek saklanır ",""))</f>
        <v/>
      </c>
      <c r="Q31" s="19">
        <f>IF(AND($E31="",$G31=""),"",IF($P31="","UYGUN GÖRÜNÜYOR","KONTROL ET"))</f>
        <v/>
      </c>
    </row>
    <row r="32" ht="44" customHeight="1">
      <c r="A32" s="14" t="n">
        <v>28</v>
      </c>
      <c r="B32" s="15" t="n"/>
      <c r="C32" s="16" t="n"/>
      <c r="D32" s="16" t="n"/>
      <c r="E32" s="16" t="n"/>
      <c r="F32" s="16" t="n"/>
      <c r="G32" s="17" t="n"/>
      <c r="H32" s="18" t="n"/>
      <c r="I32" s="18" t="n"/>
      <c r="J32" s="18" t="n"/>
      <c r="K32" s="18" t="n"/>
      <c r="L32" s="18" t="n"/>
      <c r="M32" s="18" t="n"/>
      <c r="N32" s="18" t="n"/>
      <c r="O32" s="4">
        <f>IF($F32="","",IF('Künye'!$B$4="","künyede programı seçin",IFERROR(INDEX('Kalem Türleri'!$B$5:$D$25,MATCH($F32,'Kalem Türleri'!$A$5:$A$25,0),MATCH('Künye'!$B$4,'Kalem Türleri'!$B$4:$D$4,0)),"türü listeden seçin")))</f>
        <v/>
      </c>
      <c r="P32" s="6">
        <f>IF(AND($E32="",$G32=""),"",IF('Künye'!$B$4="","• künyede programı seçin ","")&amp;IF($B32="","• fatura tarihi yok ",IF(NOT(ISNUMBER($B32)),"• tarihi tarih olarak girin ",IF(OR('Künye'!$B$7="",'Künye'!$B$8=""),"• künyeye sözleşme tarihlerini girin ",IF(OR(NOT(ISNUMBER('Künye'!$B$7)),NOT(ISNUMBER('Künye'!$B$8))),"• künyedeki sözleşme tarihlerini tarih olarak girin ",IF(OR($B32&lt;'Künye'!$B$7,$B32&gt;'Künye'!$B$8),"• fatura tarihi sözleşme aralığı dışında ","")))))&amp;IF($F32="","• kalem türünü seçin ","")&amp;IF(LEFT($O32,11)="KAPSAM DIŞI","• bu programda kapsam dışı ","")&amp;IF(LEFT($O32,14)="Programa sorun","• almadan önce programa sorun ","")&amp;IF($G32="","• tutar yok ",IF(NOT(ISNUMBER($G32)),"• tutarı sayı olarak girin ",""))&amp;IF($H32="","• belge türünü seçin ",IF(LEFT($H32,4)="Kasa","• kasa fişi kabul edilmez ",IF($H32="Makbuz","• makbuzun türünü programa teyit edin ",IF($H32="Diğer","• belge türünü programa sorun ",""))))&amp;IF($J32="","• alıcıyı işaretleyin ",IF(AND($J32="Hayır",'Künye'!$B$4&lt;&gt;""),IF('Künye'!$B$4="4007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")),""))&amp;IF($K32="",IF(AND(LEFT('Künye'!$B$4,4)="4006",$I32="Evet"),"","• proje no / ifadeyi işaretleyin "),IF($K32="Hayır",IF(AND(LEFT('Künye'!$B$4,4)="4006",$I32="Evet"),"","• proje no / ifade eksik "),""))&amp;IF(AND(LEFT('Künye'!$B$4,4)="4006",$I32&lt;&gt;"Evet",$L32&lt;&gt;"Evet"),IF($L32="","• TCKN alanını işaretleyin ","• vergi no alanına yürütücünün TCKN'si yazılmalı "),"")&amp;IF(AND(LEFT('Künye'!$B$4,4)="4007",$F32="Makine-teçhizat (projeye özgü)",$M32&lt;&gt;"Evet"),"• makine-teçhizatta marka ve model yazılmalı ","")&amp;IF(AND(LEFT('Künye'!$B$4,4)="4006",$N32="Evet"),"• demirbaş: proje sonunda görevli olduğunuz kuruluşa hibe edilir; düzenlenen taşınır işlem fişi faturaya eklenerek saklanır ",""))</f>
        <v/>
      </c>
      <c r="Q32" s="19">
        <f>IF(AND($E32="",$G32=""),"",IF($P32="","UYGUN GÖRÜNÜYOR","KONTROL ET"))</f>
        <v/>
      </c>
    </row>
    <row r="33" ht="44" customHeight="1">
      <c r="A33" s="14" t="n">
        <v>29</v>
      </c>
      <c r="B33" s="15" t="n"/>
      <c r="C33" s="16" t="n"/>
      <c r="D33" s="16" t="n"/>
      <c r="E33" s="16" t="n"/>
      <c r="F33" s="16" t="n"/>
      <c r="G33" s="17" t="n"/>
      <c r="H33" s="18" t="n"/>
      <c r="I33" s="18" t="n"/>
      <c r="J33" s="18" t="n"/>
      <c r="K33" s="18" t="n"/>
      <c r="L33" s="18" t="n"/>
      <c r="M33" s="18" t="n"/>
      <c r="N33" s="18" t="n"/>
      <c r="O33" s="4">
        <f>IF($F33="","",IF('Künye'!$B$4="","künyede programı seçin",IFERROR(INDEX('Kalem Türleri'!$B$5:$D$25,MATCH($F33,'Kalem Türleri'!$A$5:$A$25,0),MATCH('Künye'!$B$4,'Kalem Türleri'!$B$4:$D$4,0)),"türü listeden seçin")))</f>
        <v/>
      </c>
      <c r="P33" s="6">
        <f>IF(AND($E33="",$G33=""),"",IF('Künye'!$B$4="","• künyede programı seçin ","")&amp;IF($B33="","• fatura tarihi yok ",IF(NOT(ISNUMBER($B33)),"• tarihi tarih olarak girin ",IF(OR('Künye'!$B$7="",'Künye'!$B$8=""),"• künyeye sözleşme tarihlerini girin ",IF(OR(NOT(ISNUMBER('Künye'!$B$7)),NOT(ISNUMBER('Künye'!$B$8))),"• künyedeki sözleşme tarihlerini tarih olarak girin ",IF(OR($B33&lt;'Künye'!$B$7,$B33&gt;'Künye'!$B$8),"• fatura tarihi sözleşme aralığı dışında ","")))))&amp;IF($F33="","• kalem türünü seçin ","")&amp;IF(LEFT($O33,11)="KAPSAM DIŞI","• bu programda kapsam dışı ","")&amp;IF(LEFT($O33,14)="Programa sorun","• almadan önce programa sorun ","")&amp;IF($G33="","• tutar yok ",IF(NOT(ISNUMBER($G33)),"• tutarı sayı olarak girin ",""))&amp;IF($H33="","• belge türünü seçin ",IF(LEFT($H33,4)="Kasa","• kasa fişi kabul edilmez ",IF($H33="Makbuz","• makbuzun türünü programa teyit edin ",IF($H33="Diğer","• belge türünü programa sorun ",""))))&amp;IF($J33="","• alıcıyı işaretleyin ",IF(AND($J33="Hayır",'Künye'!$B$4&lt;&gt;""),IF('Künye'!$B$4="4007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")),""))&amp;IF($K33="",IF(AND(LEFT('Künye'!$B$4,4)="4006",$I33="Evet"),"","• proje no / ifadeyi işaretleyin "),IF($K33="Hayır",IF(AND(LEFT('Künye'!$B$4,4)="4006",$I33="Evet"),"","• proje no / ifade eksik "),""))&amp;IF(AND(LEFT('Künye'!$B$4,4)="4006",$I33&lt;&gt;"Evet",$L33&lt;&gt;"Evet"),IF($L33="","• TCKN alanını işaretleyin ","• vergi no alanına yürütücünün TCKN'si yazılmalı "),"")&amp;IF(AND(LEFT('Künye'!$B$4,4)="4007",$F33="Makine-teçhizat (projeye özgü)",$M33&lt;&gt;"Evet"),"• makine-teçhizatta marka ve model yazılmalı ","")&amp;IF(AND(LEFT('Künye'!$B$4,4)="4006",$N33="Evet"),"• demirbaş: proje sonunda görevli olduğunuz kuruluşa hibe edilir; düzenlenen taşınır işlem fişi faturaya eklenerek saklanır ",""))</f>
        <v/>
      </c>
      <c r="Q33" s="19">
        <f>IF(AND($E33="",$G33=""),"",IF($P33="","UYGUN GÖRÜNÜYOR","KONTROL ET"))</f>
        <v/>
      </c>
    </row>
    <row r="34" ht="44" customHeight="1">
      <c r="A34" s="14" t="n">
        <v>30</v>
      </c>
      <c r="B34" s="15" t="n"/>
      <c r="C34" s="16" t="n"/>
      <c r="D34" s="16" t="n"/>
      <c r="E34" s="16" t="n"/>
      <c r="F34" s="16" t="n"/>
      <c r="G34" s="17" t="n"/>
      <c r="H34" s="18" t="n"/>
      <c r="I34" s="18" t="n"/>
      <c r="J34" s="18" t="n"/>
      <c r="K34" s="18" t="n"/>
      <c r="L34" s="18" t="n"/>
      <c r="M34" s="18" t="n"/>
      <c r="N34" s="18" t="n"/>
      <c r="O34" s="4">
        <f>IF($F34="","",IF('Künye'!$B$4="","künyede programı seçin",IFERROR(INDEX('Kalem Türleri'!$B$5:$D$25,MATCH($F34,'Kalem Türleri'!$A$5:$A$25,0),MATCH('Künye'!$B$4,'Kalem Türleri'!$B$4:$D$4,0)),"türü listeden seçin")))</f>
        <v/>
      </c>
      <c r="P34" s="6">
        <f>IF(AND($E34="",$G34=""),"",IF('Künye'!$B$4="","• künyede programı seçin ","")&amp;IF($B34="","• fatura tarihi yok ",IF(NOT(ISNUMBER($B34)),"• tarihi tarih olarak girin ",IF(OR('Künye'!$B$7="",'Künye'!$B$8=""),"• künyeye sözleşme tarihlerini girin ",IF(OR(NOT(ISNUMBER('Künye'!$B$7)),NOT(ISNUMBER('Künye'!$B$8))),"• künyedeki sözleşme tarihlerini tarih olarak girin ",IF(OR($B34&lt;'Künye'!$B$7,$B34&gt;'Künye'!$B$8),"• fatura tarihi sözleşme aralığı dışında ","")))))&amp;IF($F34="","• kalem türünü seçin ","")&amp;IF(LEFT($O34,11)="KAPSAM DIŞI","• bu programda kapsam dışı ","")&amp;IF(LEFT($O34,14)="Programa sorun","• almadan önce programa sorun ","")&amp;IF($G34="","• tutar yok ",IF(NOT(ISNUMBER($G34)),"• tutarı sayı olarak girin ",""))&amp;IF($H34="","• belge türünü seçin ",IF(LEFT($H34,4)="Kasa","• kasa fişi kabul edilmez ",IF($H34="Makbuz","• makbuzun türünü programa teyit edin ",IF($H34="Diğer","• belge türünü programa sorun ",""))))&amp;IF($J34="","• alıcıyı işaretleyin ",IF(AND($J34="Hayır",'Künye'!$B$4&lt;&gt;""),IF('Künye'!$B$4="4007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")),""))&amp;IF($K34="",IF(AND(LEFT('Künye'!$B$4,4)="4006",$I34="Evet"),"","• proje no / ifadeyi işaretleyin "),IF($K34="Hayır",IF(AND(LEFT('Künye'!$B$4,4)="4006",$I34="Evet"),"","• proje no / ifade eksik "),""))&amp;IF(AND(LEFT('Künye'!$B$4,4)="4006",$I34&lt;&gt;"Evet",$L34&lt;&gt;"Evet"),IF($L34="","• TCKN alanını işaretleyin ","• vergi no alanına yürütücünün TCKN'si yazılmalı "),"")&amp;IF(AND(LEFT('Künye'!$B$4,4)="4007",$F34="Makine-teçhizat (projeye özgü)",$M34&lt;&gt;"Evet"),"• makine-teçhizatta marka ve model yazılmalı ","")&amp;IF(AND(LEFT('Künye'!$B$4,4)="4006",$N34="Evet"),"• demirbaş: proje sonunda görevli olduğunuz kuruluşa hibe edilir; düzenlenen taşınır işlem fişi faturaya eklenerek saklanır ",""))</f>
        <v/>
      </c>
      <c r="Q34" s="19">
        <f>IF(AND($E34="",$G34=""),"",IF($P34="","UYGUN GÖRÜNÜYOR","KONTROL ET"))</f>
        <v/>
      </c>
    </row>
    <row r="35" ht="44" customHeight="1">
      <c r="A35" s="14" t="n">
        <v>31</v>
      </c>
      <c r="B35" s="15" t="n"/>
      <c r="C35" s="16" t="n"/>
      <c r="D35" s="16" t="n"/>
      <c r="E35" s="16" t="n"/>
      <c r="F35" s="16" t="n"/>
      <c r="G35" s="17" t="n"/>
      <c r="H35" s="18" t="n"/>
      <c r="I35" s="18" t="n"/>
      <c r="J35" s="18" t="n"/>
      <c r="K35" s="18" t="n"/>
      <c r="L35" s="18" t="n"/>
      <c r="M35" s="18" t="n"/>
      <c r="N35" s="18" t="n"/>
      <c r="O35" s="4">
        <f>IF($F35="","",IF('Künye'!$B$4="","künyede programı seçin",IFERROR(INDEX('Kalem Türleri'!$B$5:$D$25,MATCH($F35,'Kalem Türleri'!$A$5:$A$25,0),MATCH('Künye'!$B$4,'Kalem Türleri'!$B$4:$D$4,0)),"türü listeden seçin")))</f>
        <v/>
      </c>
      <c r="P35" s="6">
        <f>IF(AND($E35="",$G35=""),"",IF('Künye'!$B$4="","• künyede programı seçin ","")&amp;IF($B35="","• fatura tarihi yok ",IF(NOT(ISNUMBER($B35)),"• tarihi tarih olarak girin ",IF(OR('Künye'!$B$7="",'Künye'!$B$8=""),"• künyeye sözleşme tarihlerini girin ",IF(OR(NOT(ISNUMBER('Künye'!$B$7)),NOT(ISNUMBER('Künye'!$B$8))),"• künyedeki sözleşme tarihlerini tarih olarak girin ",IF(OR($B35&lt;'Künye'!$B$7,$B35&gt;'Künye'!$B$8),"• fatura tarihi sözleşme aralığı dışında ","")))))&amp;IF($F35="","• kalem türünü seçin ","")&amp;IF(LEFT($O35,11)="KAPSAM DIŞI","• bu programda kapsam dışı ","")&amp;IF(LEFT($O35,14)="Programa sorun","• almadan önce programa sorun ","")&amp;IF($G35="","• tutar yok ",IF(NOT(ISNUMBER($G35)),"• tutarı sayı olarak girin ",""))&amp;IF($H35="","• belge türünü seçin ",IF(LEFT($H35,4)="Kasa","• kasa fişi kabul edilmez ",IF($H35="Makbuz","• makbuzun türünü programa teyit edin ",IF($H35="Diğer","• belge türünü programa sorun ",""))))&amp;IF($J35="","• alıcıyı işaretleyin ",IF(AND($J35="Hayır",'Künye'!$B$4&lt;&gt;""),IF('Künye'!$B$4="4007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")),""))&amp;IF($K35="",IF(AND(LEFT('Künye'!$B$4,4)="4006",$I35="Evet"),"","• proje no / ifadeyi işaretleyin "),IF($K35="Hayır",IF(AND(LEFT('Künye'!$B$4,4)="4006",$I35="Evet"),"","• proje no / ifade eksik "),""))&amp;IF(AND(LEFT('Künye'!$B$4,4)="4006",$I35&lt;&gt;"Evet",$L35&lt;&gt;"Evet"),IF($L35="","• TCKN alanını işaretleyin ","• vergi no alanına yürütücünün TCKN'si yazılmalı "),"")&amp;IF(AND(LEFT('Künye'!$B$4,4)="4007",$F35="Makine-teçhizat (projeye özgü)",$M35&lt;&gt;"Evet"),"• makine-teçhizatta marka ve model yazılmalı ","")&amp;IF(AND(LEFT('Künye'!$B$4,4)="4006",$N35="Evet"),"• demirbaş: proje sonunda görevli olduğunuz kuruluşa hibe edilir; düzenlenen taşınır işlem fişi faturaya eklenerek saklanır ",""))</f>
        <v/>
      </c>
      <c r="Q35" s="19">
        <f>IF(AND($E35="",$G35=""),"",IF($P35="","UYGUN GÖRÜNÜYOR","KONTROL ET"))</f>
        <v/>
      </c>
    </row>
    <row r="36" ht="44" customHeight="1">
      <c r="A36" s="14" t="n">
        <v>32</v>
      </c>
      <c r="B36" s="15" t="n"/>
      <c r="C36" s="16" t="n"/>
      <c r="D36" s="16" t="n"/>
      <c r="E36" s="16" t="n"/>
      <c r="F36" s="16" t="n"/>
      <c r="G36" s="17" t="n"/>
      <c r="H36" s="18" t="n"/>
      <c r="I36" s="18" t="n"/>
      <c r="J36" s="18" t="n"/>
      <c r="K36" s="18" t="n"/>
      <c r="L36" s="18" t="n"/>
      <c r="M36" s="18" t="n"/>
      <c r="N36" s="18" t="n"/>
      <c r="O36" s="4">
        <f>IF($F36="","",IF('Künye'!$B$4="","künyede programı seçin",IFERROR(INDEX('Kalem Türleri'!$B$5:$D$25,MATCH($F36,'Kalem Türleri'!$A$5:$A$25,0),MATCH('Künye'!$B$4,'Kalem Türleri'!$B$4:$D$4,0)),"türü listeden seçin")))</f>
        <v/>
      </c>
      <c r="P36" s="6">
        <f>IF(AND($E36="",$G36=""),"",IF('Künye'!$B$4="","• künyede programı seçin ","")&amp;IF($B36="","• fatura tarihi yok ",IF(NOT(ISNUMBER($B36)),"• tarihi tarih olarak girin ",IF(OR('Künye'!$B$7="",'Künye'!$B$8=""),"• künyeye sözleşme tarihlerini girin ",IF(OR(NOT(ISNUMBER('Künye'!$B$7)),NOT(ISNUMBER('Künye'!$B$8))),"• künyedeki sözleşme tarihlerini tarih olarak girin ",IF(OR($B36&lt;'Künye'!$B$7,$B36&gt;'Künye'!$B$8),"• fatura tarihi sözleşme aralığı dışında ","")))))&amp;IF($F36="","• kalem türünü seçin ","")&amp;IF(LEFT($O36,11)="KAPSAM DIŞI","• bu programda kapsam dışı ","")&amp;IF(LEFT($O36,14)="Programa sorun","• almadan önce programa sorun ","")&amp;IF($G36="","• tutar yok ",IF(NOT(ISNUMBER($G36)),"• tutarı sayı olarak girin ",""))&amp;IF($H36="","• belge türünü seçin ",IF(LEFT($H36,4)="Kasa","• kasa fişi kabul edilmez ",IF($H36="Makbuz","• makbuzun türünü programa teyit edin ",IF($H36="Diğer","• belge türünü programa sorun ",""))))&amp;IF($J36="","• alıcıyı işaretleyin ",IF(AND($J36="Hayır",'Künye'!$B$4&lt;&gt;""),IF('Künye'!$B$4="4007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")),""))&amp;IF($K36="",IF(AND(LEFT('Künye'!$B$4,4)="4006",$I36="Evet"),"","• proje no / ifadeyi işaretleyin "),IF($K36="Hayır",IF(AND(LEFT('Künye'!$B$4,4)="4006",$I36="Evet"),"","• proje no / ifade eksik "),""))&amp;IF(AND(LEFT('Künye'!$B$4,4)="4006",$I36&lt;&gt;"Evet",$L36&lt;&gt;"Evet"),IF($L36="","• TCKN alanını işaretleyin ","• vergi no alanına yürütücünün TCKN'si yazılmalı "),"")&amp;IF(AND(LEFT('Künye'!$B$4,4)="4007",$F36="Makine-teçhizat (projeye özgü)",$M36&lt;&gt;"Evet"),"• makine-teçhizatta marka ve model yazılmalı ","")&amp;IF(AND(LEFT('Künye'!$B$4,4)="4006",$N36="Evet"),"• demirbaş: proje sonunda görevli olduğunuz kuruluşa hibe edilir; düzenlenen taşınır işlem fişi faturaya eklenerek saklanır ",""))</f>
        <v/>
      </c>
      <c r="Q36" s="19">
        <f>IF(AND($E36="",$G36=""),"",IF($P36="","UYGUN GÖRÜNÜYOR","KONTROL ET"))</f>
        <v/>
      </c>
    </row>
    <row r="37" ht="44" customHeight="1">
      <c r="A37" s="14" t="n">
        <v>33</v>
      </c>
      <c r="B37" s="15" t="n"/>
      <c r="C37" s="16" t="n"/>
      <c r="D37" s="16" t="n"/>
      <c r="E37" s="16" t="n"/>
      <c r="F37" s="16" t="n"/>
      <c r="G37" s="17" t="n"/>
      <c r="H37" s="18" t="n"/>
      <c r="I37" s="18" t="n"/>
      <c r="J37" s="18" t="n"/>
      <c r="K37" s="18" t="n"/>
      <c r="L37" s="18" t="n"/>
      <c r="M37" s="18" t="n"/>
      <c r="N37" s="18" t="n"/>
      <c r="O37" s="4">
        <f>IF($F37="","",IF('Künye'!$B$4="","künyede programı seçin",IFERROR(INDEX('Kalem Türleri'!$B$5:$D$25,MATCH($F37,'Kalem Türleri'!$A$5:$A$25,0),MATCH('Künye'!$B$4,'Kalem Türleri'!$B$4:$D$4,0)),"türü listeden seçin")))</f>
        <v/>
      </c>
      <c r="P37" s="6">
        <f>IF(AND($E37="",$G37=""),"",IF('Künye'!$B$4="","• künyede programı seçin ","")&amp;IF($B37="","• fatura tarihi yok ",IF(NOT(ISNUMBER($B37)),"• tarihi tarih olarak girin ",IF(OR('Künye'!$B$7="",'Künye'!$B$8=""),"• künyeye sözleşme tarihlerini girin ",IF(OR(NOT(ISNUMBER('Künye'!$B$7)),NOT(ISNUMBER('Künye'!$B$8))),"• künyedeki sözleşme tarihlerini tarih olarak girin ",IF(OR($B37&lt;'Künye'!$B$7,$B37&gt;'Künye'!$B$8),"• fatura tarihi sözleşme aralığı dışında ","")))))&amp;IF($F37="","• kalem türünü seçin ","")&amp;IF(LEFT($O37,11)="KAPSAM DIŞI","• bu programda kapsam dışı ","")&amp;IF(LEFT($O37,14)="Programa sorun","• almadan önce programa sorun ","")&amp;IF($G37="","• tutar yok ",IF(NOT(ISNUMBER($G37)),"• tutarı sayı olarak girin ",""))&amp;IF($H37="","• belge türünü seçin ",IF(LEFT($H37,4)="Kasa","• kasa fişi kabul edilmez ",IF($H37="Makbuz","• makbuzun türünü programa teyit edin ",IF($H37="Diğer","• belge türünü programa sorun ",""))))&amp;IF($J37="","• alıcıyı işaretleyin ",IF(AND($J37="Hayır",'Künye'!$B$4&lt;&gt;""),IF('Künye'!$B$4="4007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")),""))&amp;IF($K37="",IF(AND(LEFT('Künye'!$B$4,4)="4006",$I37="Evet"),"","• proje no / ifadeyi işaretleyin "),IF($K37="Hayır",IF(AND(LEFT('Künye'!$B$4,4)="4006",$I37="Evet"),"","• proje no / ifade eksik "),""))&amp;IF(AND(LEFT('Künye'!$B$4,4)="4006",$I37&lt;&gt;"Evet",$L37&lt;&gt;"Evet"),IF($L37="","• TCKN alanını işaretleyin ","• vergi no alanına yürütücünün TCKN'si yazılmalı "),"")&amp;IF(AND(LEFT('Künye'!$B$4,4)="4007",$F37="Makine-teçhizat (projeye özgü)",$M37&lt;&gt;"Evet"),"• makine-teçhizatta marka ve model yazılmalı ","")&amp;IF(AND(LEFT('Künye'!$B$4,4)="4006",$N37="Evet"),"• demirbaş: proje sonunda görevli olduğunuz kuruluşa hibe edilir; düzenlenen taşınır işlem fişi faturaya eklenerek saklanır ",""))</f>
        <v/>
      </c>
      <c r="Q37" s="19">
        <f>IF(AND($E37="",$G37=""),"",IF($P37="","UYGUN GÖRÜNÜYOR","KONTROL ET"))</f>
        <v/>
      </c>
    </row>
    <row r="38" ht="44" customHeight="1">
      <c r="A38" s="14" t="n">
        <v>34</v>
      </c>
      <c r="B38" s="15" t="n"/>
      <c r="C38" s="16" t="n"/>
      <c r="D38" s="16" t="n"/>
      <c r="E38" s="16" t="n"/>
      <c r="F38" s="16" t="n"/>
      <c r="G38" s="17" t="n"/>
      <c r="H38" s="18" t="n"/>
      <c r="I38" s="18" t="n"/>
      <c r="J38" s="18" t="n"/>
      <c r="K38" s="18" t="n"/>
      <c r="L38" s="18" t="n"/>
      <c r="M38" s="18" t="n"/>
      <c r="N38" s="18" t="n"/>
      <c r="O38" s="4">
        <f>IF($F38="","",IF('Künye'!$B$4="","künyede programı seçin",IFERROR(INDEX('Kalem Türleri'!$B$5:$D$25,MATCH($F38,'Kalem Türleri'!$A$5:$A$25,0),MATCH('Künye'!$B$4,'Kalem Türleri'!$B$4:$D$4,0)),"türü listeden seçin")))</f>
        <v/>
      </c>
      <c r="P38" s="6">
        <f>IF(AND($E38="",$G38=""),"",IF('Künye'!$B$4="","• künyede programı seçin ","")&amp;IF($B38="","• fatura tarihi yok ",IF(NOT(ISNUMBER($B38)),"• tarihi tarih olarak girin ",IF(OR('Künye'!$B$7="",'Künye'!$B$8=""),"• künyeye sözleşme tarihlerini girin ",IF(OR(NOT(ISNUMBER('Künye'!$B$7)),NOT(ISNUMBER('Künye'!$B$8))),"• künyedeki sözleşme tarihlerini tarih olarak girin ",IF(OR($B38&lt;'Künye'!$B$7,$B38&gt;'Künye'!$B$8),"• fatura tarihi sözleşme aralığı dışında ","")))))&amp;IF($F38="","• kalem türünü seçin ","")&amp;IF(LEFT($O38,11)="KAPSAM DIŞI","• bu programda kapsam dışı ","")&amp;IF(LEFT($O38,14)="Programa sorun","• almadan önce programa sorun ","")&amp;IF($G38="","• tutar yok ",IF(NOT(ISNUMBER($G38)),"• tutarı sayı olarak girin ",""))&amp;IF($H38="","• belge türünü seçin ",IF(LEFT($H38,4)="Kasa","• kasa fişi kabul edilmez ",IF($H38="Makbuz","• makbuzun türünü programa teyit edin ",IF($H38="Diğer","• belge türünü programa sorun ",""))))&amp;IF($J38="","• alıcıyı işaretleyin ",IF(AND($J38="Hayır",'Künye'!$B$4&lt;&gt;""),IF('Künye'!$B$4="4007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")),""))&amp;IF($K38="",IF(AND(LEFT('Künye'!$B$4,4)="4006",$I38="Evet"),"","• proje no / ifadeyi işaretleyin "),IF($K38="Hayır",IF(AND(LEFT('Künye'!$B$4,4)="4006",$I38="Evet"),"","• proje no / ifade eksik "),""))&amp;IF(AND(LEFT('Künye'!$B$4,4)="4006",$I38&lt;&gt;"Evet",$L38&lt;&gt;"Evet"),IF($L38="","• TCKN alanını işaretleyin ","• vergi no alanına yürütücünün TCKN'si yazılmalı "),"")&amp;IF(AND(LEFT('Künye'!$B$4,4)="4007",$F38="Makine-teçhizat (projeye özgü)",$M38&lt;&gt;"Evet"),"• makine-teçhizatta marka ve model yazılmalı ","")&amp;IF(AND(LEFT('Künye'!$B$4,4)="4006",$N38="Evet"),"• demirbaş: proje sonunda görevli olduğunuz kuruluşa hibe edilir; düzenlenen taşınır işlem fişi faturaya eklenerek saklanır ",""))</f>
        <v/>
      </c>
      <c r="Q38" s="19">
        <f>IF(AND($E38="",$G38=""),"",IF($P38="","UYGUN GÖRÜNÜYOR","KONTROL ET"))</f>
        <v/>
      </c>
    </row>
    <row r="39" ht="44" customHeight="1">
      <c r="A39" s="14" t="n">
        <v>35</v>
      </c>
      <c r="B39" s="15" t="n"/>
      <c r="C39" s="16" t="n"/>
      <c r="D39" s="16" t="n"/>
      <c r="E39" s="16" t="n"/>
      <c r="F39" s="16" t="n"/>
      <c r="G39" s="17" t="n"/>
      <c r="H39" s="18" t="n"/>
      <c r="I39" s="18" t="n"/>
      <c r="J39" s="18" t="n"/>
      <c r="K39" s="18" t="n"/>
      <c r="L39" s="18" t="n"/>
      <c r="M39" s="18" t="n"/>
      <c r="N39" s="18" t="n"/>
      <c r="O39" s="4">
        <f>IF($F39="","",IF('Künye'!$B$4="","künyede programı seçin",IFERROR(INDEX('Kalem Türleri'!$B$5:$D$25,MATCH($F39,'Kalem Türleri'!$A$5:$A$25,0),MATCH('Künye'!$B$4,'Kalem Türleri'!$B$4:$D$4,0)),"türü listeden seçin")))</f>
        <v/>
      </c>
      <c r="P39" s="6">
        <f>IF(AND($E39="",$G39=""),"",IF('Künye'!$B$4="","• künyede programı seçin ","")&amp;IF($B39="","• fatura tarihi yok ",IF(NOT(ISNUMBER($B39)),"• tarihi tarih olarak girin ",IF(OR('Künye'!$B$7="",'Künye'!$B$8=""),"• künyeye sözleşme tarihlerini girin ",IF(OR(NOT(ISNUMBER('Künye'!$B$7)),NOT(ISNUMBER('Künye'!$B$8))),"• künyedeki sözleşme tarihlerini tarih olarak girin ",IF(OR($B39&lt;'Künye'!$B$7,$B39&gt;'Künye'!$B$8),"• fatura tarihi sözleşme aralığı dışında ","")))))&amp;IF($F39="","• kalem türünü seçin ","")&amp;IF(LEFT($O39,11)="KAPSAM DIŞI","• bu programda kapsam dışı ","")&amp;IF(LEFT($O39,14)="Programa sorun","• almadan önce programa sorun ","")&amp;IF($G39="","• tutar yok ",IF(NOT(ISNUMBER($G39)),"• tutarı sayı olarak girin ",""))&amp;IF($H39="","• belge türünü seçin ",IF(LEFT($H39,4)="Kasa","• kasa fişi kabul edilmez ",IF($H39="Makbuz","• makbuzun türünü programa teyit edin ",IF($H39="Diğer","• belge türünü programa sorun ",""))))&amp;IF($J39="","• alıcıyı işaretleyin ",IF(AND($J39="Hayır",'Künye'!$B$4&lt;&gt;""),IF('Künye'!$B$4="4007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")),""))&amp;IF($K39="",IF(AND(LEFT('Künye'!$B$4,4)="4006",$I39="Evet"),"","• proje no / ifadeyi işaretleyin "),IF($K39="Hayır",IF(AND(LEFT('Künye'!$B$4,4)="4006",$I39="Evet"),"","• proje no / ifade eksik "),""))&amp;IF(AND(LEFT('Künye'!$B$4,4)="4006",$I39&lt;&gt;"Evet",$L39&lt;&gt;"Evet"),IF($L39="","• TCKN alanını işaretleyin ","• vergi no alanına yürütücünün TCKN'si yazılmalı "),"")&amp;IF(AND(LEFT('Künye'!$B$4,4)="4007",$F39="Makine-teçhizat (projeye özgü)",$M39&lt;&gt;"Evet"),"• makine-teçhizatta marka ve model yazılmalı ","")&amp;IF(AND(LEFT('Künye'!$B$4,4)="4006",$N39="Evet"),"• demirbaş: proje sonunda görevli olduğunuz kuruluşa hibe edilir; düzenlenen taşınır işlem fişi faturaya eklenerek saklanır ",""))</f>
        <v/>
      </c>
      <c r="Q39" s="19">
        <f>IF(AND($E39="",$G39=""),"",IF($P39="","UYGUN GÖRÜNÜYOR","KONTROL ET"))</f>
        <v/>
      </c>
    </row>
    <row r="40" ht="44" customHeight="1">
      <c r="A40" s="14" t="n">
        <v>36</v>
      </c>
      <c r="B40" s="15" t="n"/>
      <c r="C40" s="16" t="n"/>
      <c r="D40" s="16" t="n"/>
      <c r="E40" s="16" t="n"/>
      <c r="F40" s="16" t="n"/>
      <c r="G40" s="17" t="n"/>
      <c r="H40" s="18" t="n"/>
      <c r="I40" s="18" t="n"/>
      <c r="J40" s="18" t="n"/>
      <c r="K40" s="18" t="n"/>
      <c r="L40" s="18" t="n"/>
      <c r="M40" s="18" t="n"/>
      <c r="N40" s="18" t="n"/>
      <c r="O40" s="4">
        <f>IF($F40="","",IF('Künye'!$B$4="","künyede programı seçin",IFERROR(INDEX('Kalem Türleri'!$B$5:$D$25,MATCH($F40,'Kalem Türleri'!$A$5:$A$25,0),MATCH('Künye'!$B$4,'Kalem Türleri'!$B$4:$D$4,0)),"türü listeden seçin")))</f>
        <v/>
      </c>
      <c r="P40" s="6">
        <f>IF(AND($E40="",$G40=""),"",IF('Künye'!$B$4="","• künyede programı seçin ","")&amp;IF($B40="","• fatura tarihi yok ",IF(NOT(ISNUMBER($B40)),"• tarihi tarih olarak girin ",IF(OR('Künye'!$B$7="",'Künye'!$B$8=""),"• künyeye sözleşme tarihlerini girin ",IF(OR(NOT(ISNUMBER('Künye'!$B$7)),NOT(ISNUMBER('Künye'!$B$8))),"• künyedeki sözleşme tarihlerini tarih olarak girin ",IF(OR($B40&lt;'Künye'!$B$7,$B40&gt;'Künye'!$B$8),"• fatura tarihi sözleşme aralığı dışında ","")))))&amp;IF($F40="","• kalem türünü seçin ","")&amp;IF(LEFT($O40,11)="KAPSAM DIŞI","• bu programda kapsam dışı ","")&amp;IF(LEFT($O40,14)="Programa sorun","• almadan önce programa sorun ","")&amp;IF($G40="","• tutar yok ",IF(NOT(ISNUMBER($G40)),"• tutarı sayı olarak girin ",""))&amp;IF($H40="","• belge türünü seçin ",IF(LEFT($H40,4)="Kasa","• kasa fişi kabul edilmez ",IF($H40="Makbuz","• makbuzun türünü programa teyit edin ",IF($H40="Diğer","• belge türünü programa sorun ",""))))&amp;IF($J40="","• alıcıyı işaretleyin ",IF(AND($J40="Hayır",'Künye'!$B$4&lt;&gt;""),IF('Künye'!$B$4="4007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")),""))&amp;IF($K40="",IF(AND(LEFT('Künye'!$B$4,4)="4006",$I40="Evet"),"","• proje no / ifadeyi işaretleyin "),IF($K40="Hayır",IF(AND(LEFT('Künye'!$B$4,4)="4006",$I40="Evet"),"","• proje no / ifade eksik "),""))&amp;IF(AND(LEFT('Künye'!$B$4,4)="4006",$I40&lt;&gt;"Evet",$L40&lt;&gt;"Evet"),IF($L40="","• TCKN alanını işaretleyin ","• vergi no alanına yürütücünün TCKN'si yazılmalı "),"")&amp;IF(AND(LEFT('Künye'!$B$4,4)="4007",$F40="Makine-teçhizat (projeye özgü)",$M40&lt;&gt;"Evet"),"• makine-teçhizatta marka ve model yazılmalı ","")&amp;IF(AND(LEFT('Künye'!$B$4,4)="4006",$N40="Evet"),"• demirbaş: proje sonunda görevli olduğunuz kuruluşa hibe edilir; düzenlenen taşınır işlem fişi faturaya eklenerek saklanır ",""))</f>
        <v/>
      </c>
      <c r="Q40" s="19">
        <f>IF(AND($E40="",$G40=""),"",IF($P40="","UYGUN GÖRÜNÜYOR","KONTROL ET"))</f>
        <v/>
      </c>
    </row>
    <row r="41" ht="44" customHeight="1">
      <c r="A41" s="14" t="n">
        <v>37</v>
      </c>
      <c r="B41" s="15" t="n"/>
      <c r="C41" s="16" t="n"/>
      <c r="D41" s="16" t="n"/>
      <c r="E41" s="16" t="n"/>
      <c r="F41" s="16" t="n"/>
      <c r="G41" s="17" t="n"/>
      <c r="H41" s="18" t="n"/>
      <c r="I41" s="18" t="n"/>
      <c r="J41" s="18" t="n"/>
      <c r="K41" s="18" t="n"/>
      <c r="L41" s="18" t="n"/>
      <c r="M41" s="18" t="n"/>
      <c r="N41" s="18" t="n"/>
      <c r="O41" s="4">
        <f>IF($F41="","",IF('Künye'!$B$4="","künyede programı seçin",IFERROR(INDEX('Kalem Türleri'!$B$5:$D$25,MATCH($F41,'Kalem Türleri'!$A$5:$A$25,0),MATCH('Künye'!$B$4,'Kalem Türleri'!$B$4:$D$4,0)),"türü listeden seçin")))</f>
        <v/>
      </c>
      <c r="P41" s="6">
        <f>IF(AND($E41="",$G41=""),"",IF('Künye'!$B$4="","• künyede programı seçin ","")&amp;IF($B41="","• fatura tarihi yok ",IF(NOT(ISNUMBER($B41)),"• tarihi tarih olarak girin ",IF(OR('Künye'!$B$7="",'Künye'!$B$8=""),"• künyeye sözleşme tarihlerini girin ",IF(OR(NOT(ISNUMBER('Künye'!$B$7)),NOT(ISNUMBER('Künye'!$B$8))),"• künyedeki sözleşme tarihlerini tarih olarak girin ",IF(OR($B41&lt;'Künye'!$B$7,$B41&gt;'Künye'!$B$8),"• fatura tarihi sözleşme aralığı dışında ","")))))&amp;IF($F41="","• kalem türünü seçin ","")&amp;IF(LEFT($O41,11)="KAPSAM DIŞI","• bu programda kapsam dışı ","")&amp;IF(LEFT($O41,14)="Programa sorun","• almadan önce programa sorun ","")&amp;IF($G41="","• tutar yok ",IF(NOT(ISNUMBER($G41)),"• tutarı sayı olarak girin ",""))&amp;IF($H41="","• belge türünü seçin ",IF(LEFT($H41,4)="Kasa","• kasa fişi kabul edilmez ",IF($H41="Makbuz","• makbuzun türünü programa teyit edin ",IF($H41="Diğer","• belge türünü programa sorun ",""))))&amp;IF($J41="","• alıcıyı işaretleyin ",IF(AND($J41="Hayır",'Künye'!$B$4&lt;&gt;""),IF('Künye'!$B$4="4007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")),""))&amp;IF($K41="",IF(AND(LEFT('Künye'!$B$4,4)="4006",$I41="Evet"),"","• proje no / ifadeyi işaretleyin "),IF($K41="Hayır",IF(AND(LEFT('Künye'!$B$4,4)="4006",$I41="Evet"),"","• proje no / ifade eksik "),""))&amp;IF(AND(LEFT('Künye'!$B$4,4)="4006",$I41&lt;&gt;"Evet",$L41&lt;&gt;"Evet"),IF($L41="","• TCKN alanını işaretleyin ","• vergi no alanına yürütücünün TCKN'si yazılmalı "),"")&amp;IF(AND(LEFT('Künye'!$B$4,4)="4007",$F41="Makine-teçhizat (projeye özgü)",$M41&lt;&gt;"Evet"),"• makine-teçhizatta marka ve model yazılmalı ","")&amp;IF(AND(LEFT('Künye'!$B$4,4)="4006",$N41="Evet"),"• demirbaş: proje sonunda görevli olduğunuz kuruluşa hibe edilir; düzenlenen taşınır işlem fişi faturaya eklenerek saklanır ",""))</f>
        <v/>
      </c>
      <c r="Q41" s="19">
        <f>IF(AND($E41="",$G41=""),"",IF($P41="","UYGUN GÖRÜNÜYOR","KONTROL ET"))</f>
        <v/>
      </c>
    </row>
    <row r="42" ht="44" customHeight="1">
      <c r="A42" s="14" t="n">
        <v>38</v>
      </c>
      <c r="B42" s="15" t="n"/>
      <c r="C42" s="16" t="n"/>
      <c r="D42" s="16" t="n"/>
      <c r="E42" s="16" t="n"/>
      <c r="F42" s="16" t="n"/>
      <c r="G42" s="17" t="n"/>
      <c r="H42" s="18" t="n"/>
      <c r="I42" s="18" t="n"/>
      <c r="J42" s="18" t="n"/>
      <c r="K42" s="18" t="n"/>
      <c r="L42" s="18" t="n"/>
      <c r="M42" s="18" t="n"/>
      <c r="N42" s="18" t="n"/>
      <c r="O42" s="4">
        <f>IF($F42="","",IF('Künye'!$B$4="","künyede programı seçin",IFERROR(INDEX('Kalem Türleri'!$B$5:$D$25,MATCH($F42,'Kalem Türleri'!$A$5:$A$25,0),MATCH('Künye'!$B$4,'Kalem Türleri'!$B$4:$D$4,0)),"türü listeden seçin")))</f>
        <v/>
      </c>
      <c r="P42" s="6">
        <f>IF(AND($E42="",$G42=""),"",IF('Künye'!$B$4="","• künyede programı seçin ","")&amp;IF($B42="","• fatura tarihi yok ",IF(NOT(ISNUMBER($B42)),"• tarihi tarih olarak girin ",IF(OR('Künye'!$B$7="",'Künye'!$B$8=""),"• künyeye sözleşme tarihlerini girin ",IF(OR(NOT(ISNUMBER('Künye'!$B$7)),NOT(ISNUMBER('Künye'!$B$8))),"• künyedeki sözleşme tarihlerini tarih olarak girin ",IF(OR($B42&lt;'Künye'!$B$7,$B42&gt;'Künye'!$B$8),"• fatura tarihi sözleşme aralığı dışında ","")))))&amp;IF($F42="","• kalem türünü seçin ","")&amp;IF(LEFT($O42,11)="KAPSAM DIŞI","• bu programda kapsam dışı ","")&amp;IF(LEFT($O42,14)="Programa sorun","• almadan önce programa sorun ","")&amp;IF($G42="","• tutar yok ",IF(NOT(ISNUMBER($G42)),"• tutarı sayı olarak girin ",""))&amp;IF($H42="","• belge türünü seçin ",IF(LEFT($H42,4)="Kasa","• kasa fişi kabul edilmez ",IF($H42="Makbuz","• makbuzun türünü programa teyit edin ",IF($H42="Diğer","• belge türünü programa sorun ",""))))&amp;IF($J42="","• alıcıyı işaretleyin ",IF(AND($J42="Hayır",'Künye'!$B$4&lt;&gt;""),IF('Künye'!$B$4="4007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")),""))&amp;IF($K42="",IF(AND(LEFT('Künye'!$B$4,4)="4006",$I42="Evet"),"","• proje no / ifadeyi işaretleyin "),IF($K42="Hayır",IF(AND(LEFT('Künye'!$B$4,4)="4006",$I42="Evet"),"","• proje no / ifade eksik "),""))&amp;IF(AND(LEFT('Künye'!$B$4,4)="4006",$I42&lt;&gt;"Evet",$L42&lt;&gt;"Evet"),IF($L42="","• TCKN alanını işaretleyin ","• vergi no alanına yürütücünün TCKN'si yazılmalı "),"")&amp;IF(AND(LEFT('Künye'!$B$4,4)="4007",$F42="Makine-teçhizat (projeye özgü)",$M42&lt;&gt;"Evet"),"• makine-teçhizatta marka ve model yazılmalı ","")&amp;IF(AND(LEFT('Künye'!$B$4,4)="4006",$N42="Evet"),"• demirbaş: proje sonunda görevli olduğunuz kuruluşa hibe edilir; düzenlenen taşınır işlem fişi faturaya eklenerek saklanır ",""))</f>
        <v/>
      </c>
      <c r="Q42" s="19">
        <f>IF(AND($E42="",$G42=""),"",IF($P42="","UYGUN GÖRÜNÜYOR","KONTROL ET"))</f>
        <v/>
      </c>
    </row>
    <row r="43" ht="44" customHeight="1">
      <c r="A43" s="14" t="n">
        <v>39</v>
      </c>
      <c r="B43" s="15" t="n"/>
      <c r="C43" s="16" t="n"/>
      <c r="D43" s="16" t="n"/>
      <c r="E43" s="16" t="n"/>
      <c r="F43" s="16" t="n"/>
      <c r="G43" s="17" t="n"/>
      <c r="H43" s="18" t="n"/>
      <c r="I43" s="18" t="n"/>
      <c r="J43" s="18" t="n"/>
      <c r="K43" s="18" t="n"/>
      <c r="L43" s="18" t="n"/>
      <c r="M43" s="18" t="n"/>
      <c r="N43" s="18" t="n"/>
      <c r="O43" s="4">
        <f>IF($F43="","",IF('Künye'!$B$4="","künyede programı seçin",IFERROR(INDEX('Kalem Türleri'!$B$5:$D$25,MATCH($F43,'Kalem Türleri'!$A$5:$A$25,0),MATCH('Künye'!$B$4,'Kalem Türleri'!$B$4:$D$4,0)),"türü listeden seçin")))</f>
        <v/>
      </c>
      <c r="P43" s="6">
        <f>IF(AND($E43="",$G43=""),"",IF('Künye'!$B$4="","• künyede programı seçin ","")&amp;IF($B43="","• fatura tarihi yok ",IF(NOT(ISNUMBER($B43)),"• tarihi tarih olarak girin ",IF(OR('Künye'!$B$7="",'Künye'!$B$8=""),"• künyeye sözleşme tarihlerini girin ",IF(OR(NOT(ISNUMBER('Künye'!$B$7)),NOT(ISNUMBER('Künye'!$B$8))),"• künyedeki sözleşme tarihlerini tarih olarak girin ",IF(OR($B43&lt;'Künye'!$B$7,$B43&gt;'Künye'!$B$8),"• fatura tarihi sözleşme aralığı dışında ","")))))&amp;IF($F43="","• kalem türünü seçin ","")&amp;IF(LEFT($O43,11)="KAPSAM DIŞI","• bu programda kapsam dışı ","")&amp;IF(LEFT($O43,14)="Programa sorun","• almadan önce programa sorun ","")&amp;IF($G43="","• tutar yok ",IF(NOT(ISNUMBER($G43)),"• tutarı sayı olarak girin ",""))&amp;IF($H43="","• belge türünü seçin ",IF(LEFT($H43,4)="Kasa","• kasa fişi kabul edilmez ",IF($H43="Makbuz","• makbuzun türünü programa teyit edin ",IF($H43="Diğer","• belge türünü programa sorun ",""))))&amp;IF($J43="","• alıcıyı işaretleyin ",IF(AND($J43="Hayır",'Künye'!$B$4&lt;&gt;""),IF('Künye'!$B$4="4007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")),""))&amp;IF($K43="",IF(AND(LEFT('Künye'!$B$4,4)="4006",$I43="Evet"),"","• proje no / ifadeyi işaretleyin "),IF($K43="Hayır",IF(AND(LEFT('Künye'!$B$4,4)="4006",$I43="Evet"),"","• proje no / ifade eksik "),""))&amp;IF(AND(LEFT('Künye'!$B$4,4)="4006",$I43&lt;&gt;"Evet",$L43&lt;&gt;"Evet"),IF($L43="","• TCKN alanını işaretleyin ","• vergi no alanına yürütücünün TCKN'si yazılmalı "),"")&amp;IF(AND(LEFT('Künye'!$B$4,4)="4007",$F43="Makine-teçhizat (projeye özgü)",$M43&lt;&gt;"Evet"),"• makine-teçhizatta marka ve model yazılmalı ","")&amp;IF(AND(LEFT('Künye'!$B$4,4)="4006",$N43="Evet"),"• demirbaş: proje sonunda görevli olduğunuz kuruluşa hibe edilir; düzenlenen taşınır işlem fişi faturaya eklenerek saklanır ",""))</f>
        <v/>
      </c>
      <c r="Q43" s="19">
        <f>IF(AND($E43="",$G43=""),"",IF($P43="","UYGUN GÖRÜNÜYOR","KONTROL ET"))</f>
        <v/>
      </c>
    </row>
    <row r="44" ht="44" customHeight="1">
      <c r="A44" s="14" t="n">
        <v>40</v>
      </c>
      <c r="B44" s="15" t="n"/>
      <c r="C44" s="16" t="n"/>
      <c r="D44" s="16" t="n"/>
      <c r="E44" s="16" t="n"/>
      <c r="F44" s="16" t="n"/>
      <c r="G44" s="17" t="n"/>
      <c r="H44" s="18" t="n"/>
      <c r="I44" s="18" t="n"/>
      <c r="J44" s="18" t="n"/>
      <c r="K44" s="18" t="n"/>
      <c r="L44" s="18" t="n"/>
      <c r="M44" s="18" t="n"/>
      <c r="N44" s="18" t="n"/>
      <c r="O44" s="4">
        <f>IF($F44="","",IF('Künye'!$B$4="","künyede programı seçin",IFERROR(INDEX('Kalem Türleri'!$B$5:$D$25,MATCH($F44,'Kalem Türleri'!$A$5:$A$25,0),MATCH('Künye'!$B$4,'Kalem Türleri'!$B$4:$D$4,0)),"türü listeden seçin")))</f>
        <v/>
      </c>
      <c r="P44" s="6">
        <f>IF(AND($E44="",$G44=""),"",IF('Künye'!$B$4="","• künyede programı seçin ","")&amp;IF($B44="","• fatura tarihi yok ",IF(NOT(ISNUMBER($B44)),"• tarihi tarih olarak girin ",IF(OR('Künye'!$B$7="",'Künye'!$B$8=""),"• künyeye sözleşme tarihlerini girin ",IF(OR(NOT(ISNUMBER('Künye'!$B$7)),NOT(ISNUMBER('Künye'!$B$8))),"• künyedeki sözleşme tarihlerini tarih olarak girin ",IF(OR($B44&lt;'Künye'!$B$7,$B44&gt;'Künye'!$B$8),"• fatura tarihi sözleşme aralığı dışında ","")))))&amp;IF($F44="","• kalem türünü seçin ","")&amp;IF(LEFT($O44,11)="KAPSAM DIŞI","• bu programda kapsam dışı ","")&amp;IF(LEFT($O44,14)="Programa sorun","• almadan önce programa sorun ","")&amp;IF($G44="","• tutar yok ",IF(NOT(ISNUMBER($G44)),"• tutarı sayı olarak girin ",""))&amp;IF($H44="","• belge türünü seçin ",IF(LEFT($H44,4)="Kasa","• kasa fişi kabul edilmez ",IF($H44="Makbuz","• makbuzun türünü programa teyit edin ",IF($H44="Diğer","• belge türünü programa sorun ",""))))&amp;IF($J44="","• alıcıyı işaretleyin ",IF(AND($J44="Hayır",'Künye'!$B$4&lt;&gt;""),IF('Künye'!$B$4="4007 Bilim Festivali","• yürütücünün adı yok — yürütücüye aktarımda SSS'ye göre zorunlu; kuruma aktarım seçildiyse kurumunuza sorun ",IF(LEFT('Künye'!$B$4,4)="4007","• faturada yürütücünün adı soyadı yer almalı ","• fatura yürütücü adına düzenlenmeli ")),""))&amp;IF($K44="",IF(AND(LEFT('Künye'!$B$4,4)="4006",$I44="Evet"),"","• proje no / ifadeyi işaretleyin "),IF($K44="Hayır",IF(AND(LEFT('Künye'!$B$4,4)="4006",$I44="Evet"),"","• proje no / ifade eksik "),""))&amp;IF(AND(LEFT('Künye'!$B$4,4)="4006",$I44&lt;&gt;"Evet",$L44&lt;&gt;"Evet"),IF($L44="","• TCKN alanını işaretleyin ","• vergi no alanına yürütücünün TCKN'si yazılmalı "),"")&amp;IF(AND(LEFT('Künye'!$B$4,4)="4007",$F44="Makine-teçhizat (projeye özgü)",$M44&lt;&gt;"Evet"),"• makine-teçhizatta marka ve model yazılmalı ","")&amp;IF(AND(LEFT('Künye'!$B$4,4)="4006",$N44="Evet"),"• demirbaş: proje sonunda görevli olduğunuz kuruluşa hibe edilir; düzenlenen taşınır işlem fişi faturaya eklenerek saklanır ",""))</f>
        <v/>
      </c>
      <c r="Q44" s="19">
        <f>IF(AND($E44="",$G44=""),"",IF($P44="","UYGUN GÖRÜNÜYOR","KONTROL ET"))</f>
        <v/>
      </c>
    </row>
    <row r="46" ht="60" customHeight="1">
      <c r="A46" s="13" t="inlineStr">
        <is>
          <t>Satır boşsa (kalem ve tutar yoksa) hiçbir uyarı üretilmez. 'UYGUN GÖRÜNÜYOR', dosyanın sorduğu kurallarda sorun bulunmadığı demektir — TÜBİTAK'ın kabulü değildir. 4006'da internetten yapılan alımlarda program belgesi, proje numarası ve yürütücü bilgilerinin tamamı yazdırılamıyorsa bunlardan birinin yer almasını yeterli sayar; bu yüzden 'İnternetten mi alındı?' Evet ise ifade ve TCKN uyarıları susar, alıcı uyarısı susmaz.</t>
        </is>
      </c>
    </row>
    <row r="47" ht="34" customHeight="1">
      <c r="A47" s="13" t="inlineStr">
        <is>
          <t>Bu şablon AKSCO Ticaret ve Tedarik tarafından ücretsiz olarak sunulmaktadır · https://aksco.com.tr · info@aksco.com.tr · 0534 335 69 22 · Kullanımı serbesttir, kayıt gerekmez.</t>
        </is>
      </c>
    </row>
  </sheetData>
  <mergeCells count="4">
    <mergeCell ref="A2:Q2"/>
    <mergeCell ref="A47:Q47"/>
    <mergeCell ref="A1:Q1"/>
    <mergeCell ref="A46:Q46"/>
  </mergeCells>
  <dataValidations count="5">
    <dataValidation sqref="F5:F44" showDropDown="0" showInputMessage="0" showErrorMessage="1" allowBlank="1" errorTitle="Listeden seçin" error="Kalem türünü açılır listeden seçin; listede yoksa 'Diğer'i seçin." type="list">
      <formula1>'Kalem Türleri'!$A$5:$A$25</formula1>
    </dataValidation>
    <dataValidation sqref="H5:H44" showDropDown="0" showInputMessage="0" showErrorMessage="1" allowBlank="1" errorTitle="Listeden seçin" error="Belge türünü açılır listeden seçin." type="list">
      <formula1>"Fatura,Kasa fişi / perakende satış fişi,Makbuz,Diğer"</formula1>
    </dataValidation>
    <dataValidation sqref="I5:N44" showDropDown="0" showInputMessage="0" showErrorMessage="1" allowBlank="1" errorTitle="Evet ya da Hayır" error="Evet ya da Hayır seçin." type="list">
      <formula1>"Evet,Hayır"</formula1>
    </dataValidation>
    <dataValidation sqref="B5:B44" showDropDown="0" showInputMessage="0" showErrorMessage="1" allowBlank="1" errorTitle="Tarih girin" error="GG.AA.YYYY biçiminde bir tarih girin." type="date" operator="greaterThan">
      <formula1>DATE(2000,1,1)</formula1>
    </dataValidation>
    <dataValidation sqref="G5:G44" showDropDown="0" showInputMessage="0" showErrorMessage="1" allowBlank="1" errorTitle="Sayı girin" error="Tutarı sayı olarak girin."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8"/>
  <sheetViews>
    <sheetView showGridLines="0" workbookViewId="0">
      <selection activeCell="A1" sqref="A1"/>
    </sheetView>
  </sheetViews>
  <sheetFormatPr baseColWidth="8" defaultRowHeight="15"/>
  <cols>
    <col width="50" customWidth="1" min="1" max="1"/>
    <col width="22" customWidth="1" min="2" max="2"/>
    <col width="22" customWidth="1" min="3" max="3"/>
    <col width="22" customWidth="1" min="4" max="4"/>
    <col width="46" customWidth="1" min="5" max="5"/>
  </cols>
  <sheetData>
    <row r="1" ht="34" customHeight="1">
      <c r="A1" s="1" t="inlineStr">
        <is>
          <t>ÖZET — DESTEK, HARCAMA, UYARILAR</t>
        </is>
      </c>
    </row>
    <row r="2" ht="18" customHeight="1">
      <c r="A2" s="2" t="inlineStr">
        <is>
          <t>Bu sekmede girdi yok; her şey Künye ve Fatura Listesi'nden gelir</t>
        </is>
      </c>
    </row>
    <row r="3" ht="30" customHeight="1">
      <c r="A3" s="3" t="inlineStr">
        <is>
          <t>Gösterge</t>
        </is>
      </c>
      <c r="B3" s="3" t="inlineStr">
        <is>
          <t>Değer</t>
        </is>
      </c>
      <c r="C3" s="3" t="inlineStr"/>
      <c r="D3" s="3" t="inlineStr"/>
      <c r="E3" s="3" t="inlineStr">
        <is>
          <t>Not</t>
        </is>
      </c>
    </row>
    <row r="4" ht="20" customHeight="1">
      <c r="A4" s="20" t="inlineStr">
        <is>
          <t>Program</t>
        </is>
      </c>
      <c r="B4" s="19">
        <f>IF('Künye'!$B$4="","künyede seçin",'Künye'!$B$4)</f>
        <v/>
      </c>
      <c r="C4" s="21" t="n"/>
      <c r="D4" s="21" t="n"/>
      <c r="E4" s="21" t="n"/>
    </row>
    <row r="5" ht="20" customHeight="1">
      <c r="A5" s="20" t="inlineStr">
        <is>
          <t>Destek tutarı (TL)</t>
        </is>
      </c>
      <c r="B5" s="22">
        <f>IF('Künye'!$B$9="","künyeye girin",'Künye'!$B$9)</f>
        <v/>
      </c>
      <c r="C5" s="21" t="n"/>
      <c r="D5" s="21" t="n"/>
      <c r="E5" s="21" t="n"/>
    </row>
    <row r="6" ht="20" customHeight="1">
      <c r="A6" s="20" t="inlineStr">
        <is>
          <t>Listedeki toplam harcama, KDV dahil (TL)</t>
        </is>
      </c>
      <c r="B6" s="22">
        <f>SUM('Fatura Listesi'!$G$5:$G$44)</f>
        <v/>
      </c>
      <c r="C6" s="21" t="n"/>
      <c r="D6" s="21" t="n"/>
      <c r="E6" s="23" t="inlineStr">
        <is>
          <t>Satırlar boş bırakılan tutarı saymaz.</t>
        </is>
      </c>
    </row>
    <row r="7" ht="20" customHeight="1">
      <c r="A7" s="20" t="inlineStr">
        <is>
          <t>Kalan (TL)</t>
        </is>
      </c>
      <c r="B7" s="24">
        <f>IF(NOT(ISNUMBER($B$5)),"",$B$5-$B$6)</f>
        <v/>
      </c>
      <c r="C7" s="21" t="n"/>
      <c r="D7" s="21" t="n"/>
      <c r="E7" s="25">
        <f>IF(AND('Künye'!$B$9&lt;&gt;"",NOT(ISNUMBER('Künye'!$B$9))),"künyedeki destek tutarını sayı olarak girin",IF(AND(ISNUMBER($B$7),$B$7&lt;0),"DESTEK AŞILDI — fark TÜBİTAK desteğinden karşılanmaz",""))</f>
        <v/>
      </c>
    </row>
    <row r="8" ht="20" customHeight="1">
      <c r="A8" s="20" t="inlineStr">
        <is>
          <t>Dolu satır sayısı</t>
        </is>
      </c>
      <c r="B8" s="19">
        <f>COUNTIF('Fatura Listesi'!$Q$5:$Q$44,"UYGUN*")+COUNTIF('Fatura Listesi'!$Q$5:$Q$44,"KONTROL*")</f>
        <v/>
      </c>
      <c r="C8" s="21" t="n"/>
      <c r="D8" s="21" t="n"/>
      <c r="E8" s="21" t="n"/>
    </row>
    <row r="9" ht="20" customHeight="1">
      <c r="A9" s="20" t="inlineStr">
        <is>
          <t>'KONTROL ET' satır sayısı</t>
        </is>
      </c>
      <c r="B9" s="19">
        <f>COUNTIF('Fatura Listesi'!$Q$5:$Q$44,"KONTROL*")</f>
        <v/>
      </c>
      <c r="C9" s="21" t="n"/>
      <c r="D9" s="21" t="n"/>
      <c r="E9" s="21" t="n"/>
    </row>
    <row r="10" ht="20" customHeight="1">
      <c r="A10" s="20" t="inlineStr">
        <is>
          <t>Kapsam dışı türde satır</t>
        </is>
      </c>
      <c r="B10" s="19">
        <f>COUNTIF('Fatura Listesi'!$O$5:$O$44,"KAPSAM DIŞI*")</f>
        <v/>
      </c>
      <c r="C10" s="21" t="n"/>
      <c r="D10" s="21" t="n"/>
      <c r="E10" s="21" t="n"/>
    </row>
    <row r="11" ht="20" customHeight="1">
      <c r="A11" s="20" t="inlineStr">
        <is>
          <t>Kasa fişi olan satır</t>
        </is>
      </c>
      <c r="B11" s="19">
        <f>COUNTIF('Fatura Listesi'!$H$5:$H$44,"Kasa*")</f>
        <v/>
      </c>
      <c r="C11" s="21" t="n"/>
      <c r="D11" s="21" t="n"/>
      <c r="E11" s="21" t="n"/>
    </row>
    <row r="12" ht="20" customHeight="1">
      <c r="A12" s="20" t="inlineStr">
        <is>
          <t>Tarihi sözleşme aralığı dışında olan satır</t>
        </is>
      </c>
      <c r="B12" s="19">
        <f>IF(OR('Künye'!$B$7="",'Künye'!$B$8=""),"künyeye tarih girin",IF(OR(NOT(ISNUMBER('Künye'!$B$7)),NOT(ISNUMBER('Künye'!$B$8))),"künyedeki tarihleri tarih olarak girin",SUMPRODUCT(--ISNUMBER('Fatura Listesi'!$B$5:$B$44),--((('Fatura Listesi'!$B$5:$B$44&lt;'Künye'!$B$7)+('Fatura Listesi'!$B$5:$B$44&gt;'Künye'!$B$8))&gt;0))))</f>
        <v/>
      </c>
      <c r="C12" s="21" t="n"/>
      <c r="D12" s="21" t="n"/>
      <c r="E12" s="6" t="inlineStr">
        <is>
          <t>Tarih sayılmayan (metin girilmiş) satırlar bu sayaca girmez; Fatura Listesi'ndeki uyarıya bakın.</t>
        </is>
      </c>
    </row>
    <row r="13" ht="20" customHeight="1">
      <c r="A13" s="20" t="inlineStr">
        <is>
          <t>4007: mahsup son günü</t>
        </is>
      </c>
      <c r="B13" s="26">
        <f>'Künye'!$B$18</f>
        <v/>
      </c>
      <c r="C13" s="21" t="n"/>
      <c r="D13" s="21" t="n"/>
      <c r="E13" s="21" t="n"/>
    </row>
    <row r="14" ht="20" customHeight="1">
      <c r="A14" s="20" t="inlineStr">
        <is>
          <t>4007: mahsuba kalan gün</t>
        </is>
      </c>
      <c r="B14" s="19">
        <f>'Künye'!$B$19</f>
        <v/>
      </c>
      <c r="C14" s="21" t="n"/>
      <c r="D14" s="21" t="n"/>
      <c r="E14" s="21" t="n"/>
    </row>
    <row r="17">
      <c r="A17" s="9" t="inlineStr">
        <is>
          <t>KALEM TÜRÜNE GÖRE DAĞILIM</t>
        </is>
      </c>
    </row>
    <row r="18" ht="30" customHeight="1">
      <c r="A18" s="3" t="inlineStr">
        <is>
          <t>Kalem türü</t>
        </is>
      </c>
      <c r="B18" s="3" t="inlineStr">
        <is>
          <t>Toplam (TL)</t>
        </is>
      </c>
      <c r="C18" s="3" t="inlineStr">
        <is>
          <t>Toplamdaki pay</t>
        </is>
      </c>
      <c r="D18" s="3" t="inlineStr">
        <is>
          <t>Satır sayısı</t>
        </is>
      </c>
      <c r="E18" s="3" t="inlineStr">
        <is>
          <t>Programa göre durum</t>
        </is>
      </c>
    </row>
    <row r="19" ht="30" customHeight="1">
      <c r="A19" s="4" t="inlineStr">
        <is>
          <t>Sarf — kırtasiye, maket, sergi malzemesi</t>
        </is>
      </c>
      <c r="B19" s="27">
        <f>SUMIF('Fatura Listesi'!$F$5:$F$44,$A19,'Fatura Listesi'!$G$5:$G$44)</f>
        <v/>
      </c>
      <c r="C19" s="28">
        <f>IF($B$6=0,"",$B19/$B$6)</f>
        <v/>
      </c>
      <c r="D19" s="29">
        <f>COUNTIF('Fatura Listesi'!$F$5:$F$44,$A19)</f>
        <v/>
      </c>
      <c r="E19" s="6">
        <f>IF('Künye'!$B$4="","",IFERROR(INDEX('Kalem Türleri'!$B$5:$D$25,MATCH($A19,'Kalem Türleri'!$A$5:$A$25,0),MATCH('Künye'!$B$4,'Kalem Türleri'!$B$4:$D$4,0)),""))</f>
        <v/>
      </c>
    </row>
    <row r="20" ht="30" customHeight="1">
      <c r="A20" s="4" t="inlineStr">
        <is>
          <t>Sarf — deney ve laboratuvar malzemesi</t>
        </is>
      </c>
      <c r="B20" s="27">
        <f>SUMIF('Fatura Listesi'!$F$5:$F$44,$A20,'Fatura Listesi'!$G$5:$G$44)</f>
        <v/>
      </c>
      <c r="C20" s="28">
        <f>IF($B$6=0,"",$B20/$B$6)</f>
        <v/>
      </c>
      <c r="D20" s="29">
        <f>COUNTIF('Fatura Listesi'!$F$5:$F$44,$A20)</f>
        <v/>
      </c>
      <c r="E20" s="6">
        <f>IF('Künye'!$B$4="","",IFERROR(INDEX('Kalem Türleri'!$B$5:$D$25,MATCH($A20,'Kalem Türleri'!$A$5:$A$25,0),MATCH('Künye'!$B$4,'Kalem Türleri'!$B$4:$D$4,0)),""))</f>
        <v/>
      </c>
    </row>
    <row r="21" ht="30" customHeight="1">
      <c r="A21" s="4" t="inlineStr">
        <is>
          <t>Elektronik proje malzemesi (geliştirme kartı, sensör, motor, LED, kablo, pil, lehim)</t>
        </is>
      </c>
      <c r="B21" s="27">
        <f>SUMIF('Fatura Listesi'!$F$5:$F$44,$A21,'Fatura Listesi'!$G$5:$G$44)</f>
        <v/>
      </c>
      <c r="C21" s="28">
        <f>IF($B$6=0,"",$B21/$B$6)</f>
        <v/>
      </c>
      <c r="D21" s="29">
        <f>COUNTIF('Fatura Listesi'!$F$5:$F$44,$A21)</f>
        <v/>
      </c>
      <c r="E21" s="6">
        <f>IF('Künye'!$B$4="","",IFERROR(INDEX('Kalem Türleri'!$B$5:$D$25,MATCH($A21,'Kalem Türleri'!$A$5:$A$25,0),MATCH('Künye'!$B$4,'Kalem Türleri'!$B$4:$D$4,0)),""))</f>
        <v/>
      </c>
    </row>
    <row r="22" ht="30" customHeight="1">
      <c r="A22" s="4" t="inlineStr">
        <is>
          <t>Makine-teçhizat (projeye özgü)</t>
        </is>
      </c>
      <c r="B22" s="27">
        <f>SUMIF('Fatura Listesi'!$F$5:$F$44,$A22,'Fatura Listesi'!$G$5:$G$44)</f>
        <v/>
      </c>
      <c r="C22" s="28">
        <f>IF($B$6=0,"",$B22/$B$6)</f>
        <v/>
      </c>
      <c r="D22" s="29">
        <f>COUNTIF('Fatura Listesi'!$F$5:$F$44,$A22)</f>
        <v/>
      </c>
      <c r="E22" s="6">
        <f>IF('Künye'!$B$4="","",IFERROR(INDEX('Kalem Türleri'!$B$5:$D$25,MATCH($A22,'Kalem Türleri'!$A$5:$A$25,0),MATCH('Künye'!$B$4,'Kalem Türleri'!$B$4:$D$4,0)),""))</f>
        <v/>
      </c>
    </row>
    <row r="23" ht="30" customHeight="1">
      <c r="A23" s="4" t="inlineStr">
        <is>
          <t>Hizmet alımı — firmadan etkinlik hizmeti</t>
        </is>
      </c>
      <c r="B23" s="27">
        <f>SUMIF('Fatura Listesi'!$F$5:$F$44,$A23,'Fatura Listesi'!$G$5:$G$44)</f>
        <v/>
      </c>
      <c r="C23" s="28">
        <f>IF($B$6=0,"",$B23/$B$6)</f>
        <v/>
      </c>
      <c r="D23" s="29">
        <f>COUNTIF('Fatura Listesi'!$F$5:$F$44,$A23)</f>
        <v/>
      </c>
      <c r="E23" s="6">
        <f>IF('Künye'!$B$4="","",IFERROR(INDEX('Kalem Türleri'!$B$5:$D$25,MATCH($A23,'Kalem Türleri'!$A$5:$A$25,0),MATCH('Künye'!$B$4,'Kalem Türleri'!$B$4:$D$4,0)),""))</f>
        <v/>
      </c>
    </row>
    <row r="24" ht="30" customHeight="1">
      <c r="A24" s="4" t="inlineStr">
        <is>
          <t>Baskı ve görünürlük (afiş, poster, branda, broşür)</t>
        </is>
      </c>
      <c r="B24" s="27">
        <f>SUMIF('Fatura Listesi'!$F$5:$F$44,$A24,'Fatura Listesi'!$G$5:$G$44)</f>
        <v/>
      </c>
      <c r="C24" s="28">
        <f>IF($B$6=0,"",$B24/$B$6)</f>
        <v/>
      </c>
      <c r="D24" s="29">
        <f>COUNTIF('Fatura Listesi'!$F$5:$F$44,$A24)</f>
        <v/>
      </c>
      <c r="E24" s="6">
        <f>IF('Künye'!$B$4="","",IFERROR(INDEX('Kalem Türleri'!$B$5:$D$25,MATCH($A24,'Kalem Türleri'!$A$5:$A$25,0),MATCH('Künye'!$B$4,'Kalem Türleri'!$B$4:$D$4,0)),""))</f>
        <v/>
      </c>
    </row>
    <row r="25" ht="30" customHeight="1">
      <c r="A25" s="4" t="inlineStr">
        <is>
          <t>Tişört ve şapka</t>
        </is>
      </c>
      <c r="B25" s="27">
        <f>SUMIF('Fatura Listesi'!$F$5:$F$44,$A25,'Fatura Listesi'!$G$5:$G$44)</f>
        <v/>
      </c>
      <c r="C25" s="28">
        <f>IF($B$6=0,"",$B25/$B$6)</f>
        <v/>
      </c>
      <c r="D25" s="29">
        <f>COUNTIF('Fatura Listesi'!$F$5:$F$44,$A25)</f>
        <v/>
      </c>
      <c r="E25" s="6">
        <f>IF('Künye'!$B$4="","",IFERROR(INDEX('Kalem Türleri'!$B$5:$D$25,MATCH($A25,'Kalem Türleri'!$A$5:$A$25,0),MATCH('Künye'!$B$4,'Kalem Türleri'!$B$4:$D$4,0)),""))</f>
        <v/>
      </c>
    </row>
    <row r="26" ht="30" customHeight="1">
      <c r="A26" s="4" t="inlineStr">
        <is>
          <t>Projede görev alan öğrencilere dağıtım — diğer (madalya, plaket, harici bellek)</t>
        </is>
      </c>
      <c r="B26" s="27">
        <f>SUMIF('Fatura Listesi'!$F$5:$F$44,$A26,'Fatura Listesi'!$G$5:$G$44)</f>
        <v/>
      </c>
      <c r="C26" s="28">
        <f>IF($B$6=0,"",$B26/$B$6)</f>
        <v/>
      </c>
      <c r="D26" s="29">
        <f>COUNTIF('Fatura Listesi'!$F$5:$F$44,$A26)</f>
        <v/>
      </c>
      <c r="E26" s="6">
        <f>IF('Künye'!$B$4="","",IFERROR(INDEX('Kalem Türleri'!$B$5:$D$25,MATCH($A26,'Kalem Türleri'!$A$5:$A$25,0),MATCH('Künye'!$B$4,'Kalem Türleri'!$B$4:$D$4,0)),""))</f>
        <v/>
      </c>
    </row>
    <row r="27" ht="30" customHeight="1">
      <c r="A27" s="4" t="inlineStr">
        <is>
          <t>Başka alıcılara ödül ya da hediye (jüri, konuşmacı, misafir)</t>
        </is>
      </c>
      <c r="B27" s="27">
        <f>SUMIF('Fatura Listesi'!$F$5:$F$44,$A27,'Fatura Listesi'!$G$5:$G$44)</f>
        <v/>
      </c>
      <c r="C27" s="28">
        <f>IF($B$6=0,"",$B27/$B$6)</f>
        <v/>
      </c>
      <c r="D27" s="29">
        <f>COUNTIF('Fatura Listesi'!$F$5:$F$44,$A27)</f>
        <v/>
      </c>
      <c r="E27" s="6">
        <f>IF('Künye'!$B$4="","",IFERROR(INDEX('Kalem Türleri'!$B$5:$D$25,MATCH($A27,'Kalem Türleri'!$A$5:$A$25,0),MATCH('Künye'!$B$4,'Kalem Türleri'!$B$4:$D$4,0)),""))</f>
        <v/>
      </c>
    </row>
    <row r="28" ht="30" customHeight="1">
      <c r="A28" s="4" t="inlineStr">
        <is>
          <t>Genel amaçlı cihaz (bilgisayar, tablet, yazıcı, projeksiyon, kamera, harici disk)</t>
        </is>
      </c>
      <c r="B28" s="27">
        <f>SUMIF('Fatura Listesi'!$F$5:$F$44,$A28,'Fatura Listesi'!$G$5:$G$44)</f>
        <v/>
      </c>
      <c r="C28" s="28">
        <f>IF($B$6=0,"",$B28/$B$6)</f>
        <v/>
      </c>
      <c r="D28" s="29">
        <f>COUNTIF('Fatura Listesi'!$F$5:$F$44,$A28)</f>
        <v/>
      </c>
      <c r="E28" s="6">
        <f>IF('Künye'!$B$4="","",IFERROR(INDEX('Kalem Türleri'!$B$5:$D$25,MATCH($A28,'Kalem Türleri'!$A$5:$A$25,0),MATCH('Künye'!$B$4,'Kalem Türleri'!$B$4:$D$4,0)),""))</f>
        <v/>
      </c>
    </row>
    <row r="29" ht="30" customHeight="1">
      <c r="A29" s="4" t="inlineStr">
        <is>
          <t>Proje kapsamında sınırlı kullanımlı özel cihaz</t>
        </is>
      </c>
      <c r="B29" s="27">
        <f>SUMIF('Fatura Listesi'!$F$5:$F$44,$A29,'Fatura Listesi'!$G$5:$G$44)</f>
        <v/>
      </c>
      <c r="C29" s="28">
        <f>IF($B$6=0,"",$B29/$B$6)</f>
        <v/>
      </c>
      <c r="D29" s="29">
        <f>COUNTIF('Fatura Listesi'!$F$5:$F$44,$A29)</f>
        <v/>
      </c>
      <c r="E29" s="6">
        <f>IF('Künye'!$B$4="","",IFERROR(INDEX('Kalem Türleri'!$B$5:$D$25,MATCH($A29,'Kalem Türleri'!$A$5:$A$25,0),MATCH('Künye'!$B$4,'Kalem Türleri'!$B$4:$D$4,0)),""))</f>
        <v/>
      </c>
    </row>
    <row r="30" ht="30" customHeight="1">
      <c r="A30" s="4" t="inlineStr">
        <is>
          <t>Laboratuvar kurulumuna yönelik teçhizat</t>
        </is>
      </c>
      <c r="B30" s="27">
        <f>SUMIF('Fatura Listesi'!$F$5:$F$44,$A30,'Fatura Listesi'!$G$5:$G$44)</f>
        <v/>
      </c>
      <c r="C30" s="28">
        <f>IF($B$6=0,"",$B30/$B$6)</f>
        <v/>
      </c>
      <c r="D30" s="29">
        <f>COUNTIF('Fatura Listesi'!$F$5:$F$44,$A30)</f>
        <v/>
      </c>
      <c r="E30" s="6">
        <f>IF('Künye'!$B$4="","",IFERROR(INDEX('Kalem Türleri'!$B$5:$D$25,MATCH($A30,'Kalem Türleri'!$A$5:$A$25,0),MATCH('Künye'!$B$4,'Kalem Türleri'!$B$4:$D$4,0)),""))</f>
        <v/>
      </c>
    </row>
    <row r="31" ht="30" customHeight="1">
      <c r="A31" s="4" t="inlineStr">
        <is>
          <t>Bakım, onarım, tamir</t>
        </is>
      </c>
      <c r="B31" s="27">
        <f>SUMIF('Fatura Listesi'!$F$5:$F$44,$A31,'Fatura Listesi'!$G$5:$G$44)</f>
        <v/>
      </c>
      <c r="C31" s="28">
        <f>IF($B$6=0,"",$B31/$B$6)</f>
        <v/>
      </c>
      <c r="D31" s="29">
        <f>COUNTIF('Fatura Listesi'!$F$5:$F$44,$A31)</f>
        <v/>
      </c>
      <c r="E31" s="6">
        <f>IF('Künye'!$B$4="","",IFERROR(INDEX('Kalem Türleri'!$B$5:$D$25,MATCH($A31,'Kalem Türleri'!$A$5:$A$25,0),MATCH('Künye'!$B$4,'Kalem Türleri'!$B$4:$D$4,0)),""))</f>
        <v/>
      </c>
    </row>
    <row r="32" ht="30" customHeight="1">
      <c r="A32" s="4" t="inlineStr">
        <is>
          <t>Yazılım</t>
        </is>
      </c>
      <c r="B32" s="27">
        <f>SUMIF('Fatura Listesi'!$F$5:$F$44,$A32,'Fatura Listesi'!$G$5:$G$44)</f>
        <v/>
      </c>
      <c r="C32" s="28">
        <f>IF($B$6=0,"",$B32/$B$6)</f>
        <v/>
      </c>
      <c r="D32" s="29">
        <f>COUNTIF('Fatura Listesi'!$F$5:$F$44,$A32)</f>
        <v/>
      </c>
      <c r="E32" s="6">
        <f>IF('Künye'!$B$4="","",IFERROR(INDEX('Kalem Türleri'!$B$5:$D$25,MATCH($A32,'Kalem Türleri'!$A$5:$A$25,0),MATCH('Künye'!$B$4,'Kalem Türleri'!$B$4:$D$4,0)),""))</f>
        <v/>
      </c>
    </row>
    <row r="33" ht="30" customHeight="1">
      <c r="A33" s="4" t="inlineStr">
        <is>
          <t>Prodüksiyon (çoklu medya, animasyon)</t>
        </is>
      </c>
      <c r="B33" s="27">
        <f>SUMIF('Fatura Listesi'!$F$5:$F$44,$A33,'Fatura Listesi'!$G$5:$G$44)</f>
        <v/>
      </c>
      <c r="C33" s="28">
        <f>IF($B$6=0,"",$B33/$B$6)</f>
        <v/>
      </c>
      <c r="D33" s="29">
        <f>COUNTIF('Fatura Listesi'!$F$5:$F$44,$A33)</f>
        <v/>
      </c>
      <c r="E33" s="6">
        <f>IF('Künye'!$B$4="","",IFERROR(INDEX('Kalem Türleri'!$B$5:$D$25,MATCH($A33,'Kalem Türleri'!$A$5:$A$25,0),MATCH('Künye'!$B$4,'Kalem Türleri'!$B$4:$D$4,0)),""))</f>
        <v/>
      </c>
    </row>
    <row r="34" ht="30" customHeight="1">
      <c r="A34" s="4" t="inlineStr">
        <is>
          <t>Isıtma, aydınlatma, temizlik, güvenlik, inşaat</t>
        </is>
      </c>
      <c r="B34" s="27">
        <f>SUMIF('Fatura Listesi'!$F$5:$F$44,$A34,'Fatura Listesi'!$G$5:$G$44)</f>
        <v/>
      </c>
      <c r="C34" s="28">
        <f>IF($B$6=0,"",$B34/$B$6)</f>
        <v/>
      </c>
      <c r="D34" s="29">
        <f>COUNTIF('Fatura Listesi'!$F$5:$F$44,$A34)</f>
        <v/>
      </c>
      <c r="E34" s="6">
        <f>IF('Künye'!$B$4="","",IFERROR(INDEX('Kalem Türleri'!$B$5:$D$25,MATCH($A34,'Kalem Türleri'!$A$5:$A$25,0),MATCH('Künye'!$B$4,'Kalem Türleri'!$B$4:$D$4,0)),""))</f>
        <v/>
      </c>
    </row>
    <row r="35" ht="30" customHeight="1">
      <c r="A35" s="4" t="inlineStr">
        <is>
          <t>Salon ya da laboratuvar kiralama</t>
        </is>
      </c>
      <c r="B35" s="27">
        <f>SUMIF('Fatura Listesi'!$F$5:$F$44,$A35,'Fatura Listesi'!$G$5:$G$44)</f>
        <v/>
      </c>
      <c r="C35" s="28">
        <f>IF($B$6=0,"",$B35/$B$6)</f>
        <v/>
      </c>
      <c r="D35" s="29">
        <f>COUNTIF('Fatura Listesi'!$F$5:$F$44,$A35)</f>
        <v/>
      </c>
      <c r="E35" s="6">
        <f>IF('Künye'!$B$4="","",IFERROR(INDEX('Kalem Türleri'!$B$5:$D$25,MATCH($A35,'Kalem Türleri'!$A$5:$A$25,0),MATCH('Künye'!$B$4,'Kalem Türleri'!$B$4:$D$4,0)),""))</f>
        <v/>
      </c>
    </row>
    <row r="36" ht="30" customHeight="1">
      <c r="A36" s="4" t="inlineStr">
        <is>
          <t>TÜBİTAK yayınları</t>
        </is>
      </c>
      <c r="B36" s="27">
        <f>SUMIF('Fatura Listesi'!$F$5:$F$44,$A36,'Fatura Listesi'!$G$5:$G$44)</f>
        <v/>
      </c>
      <c r="C36" s="28">
        <f>IF($B$6=0,"",$B36/$B$6)</f>
        <v/>
      </c>
      <c r="D36" s="29">
        <f>COUNTIF('Fatura Listesi'!$F$5:$F$44,$A36)</f>
        <v/>
      </c>
      <c r="E36" s="6">
        <f>IF('Künye'!$B$4="","",IFERROR(INDEX('Kalem Türleri'!$B$5:$D$25,MATCH($A36,'Kalem Türleri'!$A$5:$A$25,0),MATCH('Künye'!$B$4,'Kalem Türleri'!$B$4:$D$4,0)),""))</f>
        <v/>
      </c>
    </row>
    <row r="37" ht="30" customHeight="1">
      <c r="A37" s="4" t="inlineStr">
        <is>
          <t>Etüt-bilirkişi (atölye lideri, konuşmacı, rehber, sağlık personeli)</t>
        </is>
      </c>
      <c r="B37" s="27">
        <f>SUMIF('Fatura Listesi'!$F$5:$F$44,$A37,'Fatura Listesi'!$G$5:$G$44)</f>
        <v/>
      </c>
      <c r="C37" s="28">
        <f>IF($B$6=0,"",$B37/$B$6)</f>
        <v/>
      </c>
      <c r="D37" s="29">
        <f>COUNTIF('Fatura Listesi'!$F$5:$F$44,$A37)</f>
        <v/>
      </c>
      <c r="E37" s="6">
        <f>IF('Künye'!$B$4="","",IFERROR(INDEX('Kalem Türleri'!$B$5:$D$25,MATCH($A37,'Kalem Türleri'!$A$5:$A$25,0),MATCH('Künye'!$B$4,'Kalem Türleri'!$B$4:$D$4,0)),""))</f>
        <v/>
      </c>
    </row>
    <row r="38" ht="30" customHeight="1">
      <c r="A38" s="4" t="inlineStr">
        <is>
          <t>İkram, yemek, ulaşım, konaklama</t>
        </is>
      </c>
      <c r="B38" s="27">
        <f>SUMIF('Fatura Listesi'!$F$5:$F$44,$A38,'Fatura Listesi'!$G$5:$G$44)</f>
        <v/>
      </c>
      <c r="C38" s="28">
        <f>IF($B$6=0,"",$B38/$B$6)</f>
        <v/>
      </c>
      <c r="D38" s="29">
        <f>COUNTIF('Fatura Listesi'!$F$5:$F$44,$A38)</f>
        <v/>
      </c>
      <c r="E38" s="6">
        <f>IF('Künye'!$B$4="","",IFERROR(INDEX('Kalem Türleri'!$B$5:$D$25,MATCH($A38,'Kalem Türleri'!$A$5:$A$25,0),MATCH('Künye'!$B$4,'Kalem Türleri'!$B$4:$D$4,0)),""))</f>
        <v/>
      </c>
    </row>
    <row r="39" ht="30" customHeight="1">
      <c r="A39" s="4" t="inlineStr">
        <is>
          <t>Diğer</t>
        </is>
      </c>
      <c r="B39" s="27">
        <f>SUMIF('Fatura Listesi'!$F$5:$F$44,$A39,'Fatura Listesi'!$G$5:$G$44)</f>
        <v/>
      </c>
      <c r="C39" s="28">
        <f>IF($B$6=0,"",$B39/$B$6)</f>
        <v/>
      </c>
      <c r="D39" s="29">
        <f>COUNTIF('Fatura Listesi'!$F$5:$F$44,$A39)</f>
        <v/>
      </c>
      <c r="E39" s="6">
        <f>IF('Künye'!$B$4="","",IFERROR(INDEX('Kalem Türleri'!$B$5:$D$25,MATCH($A39,'Kalem Türleri'!$A$5:$A$25,0),MATCH('Künye'!$B$4,'Kalem Türleri'!$B$4:$D$4,0)),""))</f>
        <v/>
      </c>
    </row>
    <row r="41">
      <c r="A41" s="9" t="inlineStr">
        <is>
          <t>4007 ORAN SINIRLARI — talep edilen bütçeye göre</t>
        </is>
      </c>
    </row>
    <row r="42" ht="30" customHeight="1">
      <c r="A42" s="3" t="inlineStr">
        <is>
          <t>Gider türü</t>
        </is>
      </c>
      <c r="B42" s="3" t="inlineStr">
        <is>
          <t>Oran</t>
        </is>
      </c>
      <c r="C42" s="3" t="inlineStr">
        <is>
          <t>Sınır (TL)</t>
        </is>
      </c>
      <c r="D42" s="3" t="inlineStr">
        <is>
          <t>Listedeki harcama (TL)</t>
        </is>
      </c>
      <c r="E42" s="3" t="inlineStr">
        <is>
          <t>Durum</t>
        </is>
      </c>
    </row>
    <row r="43" ht="30" customHeight="1">
      <c r="A43" s="4" t="inlineStr">
        <is>
          <t>Makine-teçhizat (projeye özgü)</t>
        </is>
      </c>
      <c r="B43" s="30">
        <f>IF(LEFT('Künye'!$B$4,4)&lt;&gt;"4007","—",IF('Künye'!$B$4="4007 Bilim Festivali",'Kalem Türleri'!$C$29,'Kalem Türleri'!$B$29))</f>
        <v/>
      </c>
      <c r="C43" s="27">
        <f>IF(OR(NOT(ISNUMBER($B43)),NOT(ISNUMBER('Künye'!$B$10))),"",$B43*'Künye'!$B$10)</f>
        <v/>
      </c>
      <c r="D43" s="27">
        <f>SUMIF('Fatura Listesi'!$F$5:$F$44,$A43,'Fatura Listesi'!$G$5:$G$44)</f>
        <v/>
      </c>
      <c r="E43" s="10">
        <f>IF('Künye'!$B$4="","",IF(LEFT('Künye'!$B$4,4)&lt;&gt;"4007","4006'da bu oran yok",IF(NOT(ISNUMBER('Künye'!$B$10)),"künyeye talep edilen bütçeyi sayı olarak girin",IF($D43&gt;$C43,"SINIRI AŞIYOR — onaylı bütçenize bakın","sınır içinde"))))</f>
        <v/>
      </c>
    </row>
    <row r="44" ht="30" customHeight="1">
      <c r="A44" s="4" t="inlineStr">
        <is>
          <t>Hizmet alımı — firmadan etkinlik hizmeti</t>
        </is>
      </c>
      <c r="B44" s="30">
        <f>IF(LEFT('Künye'!$B$4,4)&lt;&gt;"4007","—",IF('Künye'!$B$4="4007 Bilim Festivali",'Kalem Türleri'!$C$30,'Kalem Türleri'!$B$30))</f>
        <v/>
      </c>
      <c r="C44" s="27">
        <f>IF(OR(NOT(ISNUMBER($B44)),NOT(ISNUMBER('Künye'!$B$10))),"",$B44*'Künye'!$B$10)</f>
        <v/>
      </c>
      <c r="D44" s="27">
        <f>SUMIF('Fatura Listesi'!$F$5:$F$44,$A44,'Fatura Listesi'!$G$5:$G$44)</f>
        <v/>
      </c>
      <c r="E44" s="10">
        <f>IF('Künye'!$B$4="","",IF(LEFT('Künye'!$B$4,4)&lt;&gt;"4007","4006'da bu oran yok",IF(NOT(ISNUMBER('Künye'!$B$10)),"künyeye talep edilen bütçeyi sayı olarak girin",IF($D44&gt;$C44,"SINIRI AŞIYOR — onaylı bütçenize bakın","sınır içinde"))))</f>
        <v/>
      </c>
    </row>
    <row r="45" ht="30" customHeight="1">
      <c r="A45" s="4" t="inlineStr">
        <is>
          <t>Baskı ve görünürlük (afiş, poster, branda, broşür)</t>
        </is>
      </c>
      <c r="B45" s="30">
        <f>IF(LEFT('Künye'!$B$4,4)&lt;&gt;"4007","—",IF('Künye'!$B$4="4007 Bilim Festivali",'Kalem Türleri'!$C$31,'Kalem Türleri'!$B$31))</f>
        <v/>
      </c>
      <c r="C45" s="27">
        <f>IF(OR(NOT(ISNUMBER($B45)),NOT(ISNUMBER('Künye'!$B$10))),"",$B45*'Künye'!$B$10)</f>
        <v/>
      </c>
      <c r="D45" s="27">
        <f>SUMIF('Fatura Listesi'!$F$5:$F$44,$A45,'Fatura Listesi'!$G$5:$G$44)</f>
        <v/>
      </c>
      <c r="E45" s="10">
        <f>IF('Künye'!$B$4="","",IF(LEFT('Künye'!$B$4,4)&lt;&gt;"4007","4006'da bu oran yok",IF(NOT(ISNUMBER('Künye'!$B$10)),"künyeye talep edilen bütçeyi sayı olarak girin",IF($D45&gt;$C45,"SINIRI AŞIYOR — onaylı bütçenize bakın","sınır içinde"))))</f>
        <v/>
      </c>
    </row>
    <row r="47" ht="34" customHeight="1">
      <c r="A47" s="13" t="inlineStr">
        <is>
          <t>Oran sınırı çağrı metninde BAŞVURU bütçesi için yazılmıştır; harcamanızın imzaladığınız sözleşmedeki onaylı bütçeye uyması ayrıca gerekir. Bu tablo yalnız bu listeye girdiğiniz faturaları toplar.</t>
        </is>
      </c>
    </row>
    <row r="48" ht="34" customHeight="1">
      <c r="A48" s="13" t="inlineStr">
        <is>
          <t>Bu şablon AKSCO Ticaret ve Tedarik tarafından ücretsiz olarak sunulmaktadır · https://aksco.com.tr · info@aksco.com.tr · 0534 335 69 22 · Kullanımı serbesttir, kayıt gerekmez.</t>
        </is>
      </c>
    </row>
  </sheetData>
  <mergeCells count="4">
    <mergeCell ref="A2:E2"/>
    <mergeCell ref="A47:E47"/>
    <mergeCell ref="A1:E1"/>
    <mergeCell ref="A48:E4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34" customWidth="1" min="2" max="2"/>
    <col width="34" customWidth="1" min="3" max="3"/>
    <col width="34" customWidth="1" min="4" max="4"/>
    <col width="60" customWidth="1" min="5" max="5"/>
  </cols>
  <sheetData>
    <row r="1" ht="34" customHeight="1">
      <c r="A1" s="1" t="inlineStr">
        <is>
          <t>KALEM TÜRÜ → PROGRAMA GÖRE DURUM</t>
        </is>
      </c>
    </row>
    <row r="2" ht="18" customHeight="1">
      <c r="A2" s="2" t="inlineStr">
        <is>
          <t>Fatura Listesi bu tabloya bakar · KAPSAM DIŞI ve 'Programa sorun' satırları listede uyarı üretir</t>
        </is>
      </c>
    </row>
    <row r="4" ht="30" customHeight="1">
      <c r="A4" s="3" t="inlineStr">
        <is>
          <t>Kalem türü</t>
        </is>
      </c>
      <c r="B4" s="3" t="inlineStr">
        <is>
          <t>4006 Bilim Fuarı</t>
        </is>
      </c>
      <c r="C4" s="3" t="inlineStr">
        <is>
          <t>4007 Bilim Şenliği</t>
        </is>
      </c>
      <c r="D4" s="3" t="inlineStr">
        <is>
          <t>4007 Bilim Festivali</t>
        </is>
      </c>
      <c r="E4" s="3" t="inlineStr">
        <is>
          <t>Dayanak / not</t>
        </is>
      </c>
    </row>
    <row r="5" ht="42" customHeight="1">
      <c r="A5" s="10" t="inlineStr">
        <is>
          <t>Sarf — kırtasiye, maket, sergi malzemesi</t>
        </is>
      </c>
      <c r="B5" s="4" t="inlineStr">
        <is>
          <t>Kapsamda</t>
        </is>
      </c>
      <c r="C5" s="4" t="inlineStr">
        <is>
          <t>Kapsamda</t>
        </is>
      </c>
      <c r="D5" s="4" t="inlineStr">
        <is>
          <t>Kapsamda</t>
        </is>
      </c>
      <c r="E5" s="6" t="inlineStr">
        <is>
          <t>4006 çağrısı: sarf malzeme alımları (kırtasiye, laboratuvar/deney malzemeleri, etkinlik materyalleri vb.) · 4007 çağrısı: sarf giderleri</t>
        </is>
      </c>
    </row>
    <row r="6" ht="45" customHeight="1">
      <c r="A6" s="10" t="inlineStr">
        <is>
          <t>Sarf — deney ve laboratuvar malzemesi</t>
        </is>
      </c>
      <c r="B6" s="4" t="inlineStr">
        <is>
          <t>Kapsamda</t>
        </is>
      </c>
      <c r="C6" s="4" t="inlineStr">
        <is>
          <t>Kapsamda</t>
        </is>
      </c>
      <c r="D6" s="4" t="inlineStr">
        <is>
          <t>Kapsamda</t>
        </is>
      </c>
      <c r="E6" s="6" t="inlineStr">
        <is>
          <t>4007'de özel sarf için başvuruda teknik şartname + proforma ya da teklif mektubu istenir; tek kullanımlık olmayan deney seti ve kit makine-teçhizattır (aşağı bakın)</t>
        </is>
      </c>
    </row>
    <row r="7" ht="123" customHeight="1">
      <c r="A7" s="10" t="inlineStr">
        <is>
          <t>Elektronik proje malzemesi (geliştirme kartı, sensör, motor, LED, kablo, pil, lehim)</t>
        </is>
      </c>
      <c r="B7" s="4" t="inlineStr">
        <is>
          <t>Programa sorun — 4006 belgeleri elektronik parçaları adıyla saymaz</t>
        </is>
      </c>
      <c r="C7" s="4" t="inlineStr">
        <is>
          <t>Programa sorun — geliştirme kartı ve bu kartla kullanılacak sensör/motor/LED ile lehim aleti makine-teçhizattır (o türü seçin); katılımcıya atölye ürünü olarak verilen tek kullanımlık kit çağrıya göre makine-teçhizat sayılmaz, hangi kaleme yazılacağını programa sorun; kablo ve pil çağrıda adıyla geçmez</t>
        </is>
      </c>
      <c r="D7" s="4" t="inlineStr">
        <is>
          <t>Programa sorun — geliştirme kartı ve bu kartla kullanılacak sensör/motor/LED ile lehim aleti makine-teçhizattır (o türü seçin); katılımcıya atölye ürünü olarak verilen tek kullanımlık kit çağrıya göre makine-teçhizat sayılmaz, hangi kaleme yazılacağını programa sorun; kablo ve pil çağrıda adıyla geçmez</t>
        </is>
      </c>
      <c r="E7" s="6" t="inlineStr">
        <is>
          <t>4007 çağrısı (C.f): “devre geliştirme kartları ve bu kartlarla kullanılacak sensör/motor, led lamba vb. teçhizat … lehim aleti, matkap vb.” Makine-Teçhizat kaleminden istenir; “Sarf kalemleri arasında makine-teçhizat alımları talep edilmemelidir.”</t>
        </is>
      </c>
    </row>
    <row r="8" ht="97" customHeight="1">
      <c r="A8" s="10" t="inlineStr">
        <is>
          <t>Makine-teçhizat (projeye özgü)</t>
        </is>
      </c>
      <c r="B8" s="4" t="inlineStr">
        <is>
          <t>Kapsamda — alt proje için gerekli olmalı</t>
        </is>
      </c>
      <c r="C8" s="4" t="inlineStr">
        <is>
          <t>Kapsamda — oran sınırlı (Özet); faturada marka-model</t>
        </is>
      </c>
      <c r="D8" s="4" t="inlineStr">
        <is>
          <t>Kapsamda — oran sınırlı (Özet); faturada marka-model</t>
        </is>
      </c>
      <c r="E8" s="6" t="inlineStr">
        <is>
          <t>4006 çağrısı: alt proje kapsamında gerekli makine-teçhizat · 4007 çağrısı (C.f): geliştirme kartları ve bu kartlarla kullanılacak sensör/motor, LED lamba; tek kullanımlık olmayan/katılımcılara atölye ürünü olarak verilmeyen deney seti ve kit; drone, robot, kutu/zekâ oyunu; lehim aleti, matkap vb. — sarf kalemine uygun olmayan bütün donanım/ekipman bu kalemdendir. Genel amaçlı ya da sınırlı kullanımlı özel cihaz bu tür DEĞİLDİR</t>
        </is>
      </c>
    </row>
    <row r="9" ht="45" customHeight="1">
      <c r="A9" s="10" t="inlineStr">
        <is>
          <t>Hizmet alımı — firmadan etkinlik hizmeti</t>
        </is>
      </c>
      <c r="B9" s="4" t="inlineStr">
        <is>
          <t>Kapsamda</t>
        </is>
      </c>
      <c r="C9" s="4" t="inlineStr">
        <is>
          <t>Kapsamda — oran sınırlı (Özet)</t>
        </is>
      </c>
      <c r="D9" s="4" t="inlineStr">
        <is>
          <t>Kapsamda — oran sınırlı (Özet)</t>
        </is>
      </c>
      <c r="E9" s="6" t="inlineStr">
        <is>
          <t>4006 çağrısı: hizmet alımları · 4007 çağrısı: firmalardan etkinlik hizmeti alımı; 4007'de kişilere yapılan etüt-bilirkişi ödemesi ayrı bir maliyet kalemidir (aşağıda)</t>
        </is>
      </c>
    </row>
    <row r="10" ht="45" customHeight="1">
      <c r="A10" s="10" t="inlineStr">
        <is>
          <t>Baskı ve görünürlük (afiş, poster, branda, broşür)</t>
        </is>
      </c>
      <c r="B10" s="4" t="inlineStr">
        <is>
          <t>Kapsamda — afiş, poster, branda adıyla geçer; broşürde programa sorun</t>
        </is>
      </c>
      <c r="C10" s="4" t="inlineStr">
        <is>
          <t>Kapsamda — oran sınırlı (Özet); baskıdan önce Müdürlük onayı</t>
        </is>
      </c>
      <c r="D10" s="4" t="inlineStr">
        <is>
          <t>Kapsamda — oran sınırlı (Özet); baskıdan önce Müdürlük onayı</t>
        </is>
      </c>
      <c r="E10" s="6" t="inlineStr">
        <is>
          <t>4006 çağrısı: “poster, afiş, branda, tişört, şapka vb. görsel materyallerde” program adı ve logosu kullanılır · 4007 SSS: tanıtım materyali baskıdan önce 'Diğer Talep' olarak Müdürlük onayına sunulur</t>
        </is>
      </c>
    </row>
    <row r="11" ht="58" customHeight="1">
      <c r="A11" s="10" t="inlineStr">
        <is>
          <t>Tişört ve şapka</t>
        </is>
      </c>
      <c r="B11" s="4" t="inlineStr">
        <is>
          <t>Kapsamda — projede görev alan öğrencilere dağıtılabilen yalnız tişört ve şapka</t>
        </is>
      </c>
      <c r="C11" s="4" t="inlineStr">
        <is>
          <t>Kapsamda — yalnız proje ekibi için</t>
        </is>
      </c>
      <c r="D11" s="4" t="inlineStr">
        <is>
          <t>Kapsamda — yalnız proje ekibi için</t>
        </is>
      </c>
      <c r="E11" s="6" t="inlineStr">
        <is>
          <t>4006 çağrısı: projede görev alan öğrencilere tişört ve şapka dışında malzeme dağıtılamaz · 4007 çağrısı (C.g): “Sadece proje ekibi için tişört, şapka alımları desteklenir. Projeye özel gereksinimler proje konu kapsamı dikkate alınarak ayrıca değerlendirilir.”</t>
        </is>
      </c>
    </row>
    <row r="12" ht="45" customHeight="1">
      <c r="A12" s="10" t="inlineStr">
        <is>
          <t>Projede görev alan öğrencilere dağıtım — diğer (madalya, plaket, harici bellek)</t>
        </is>
      </c>
      <c r="B12" s="31" t="inlineStr">
        <is>
          <t>KAPSAM DIŞI — projede görev alan öğrencilere yalnız tişört ve şapka dağıtılabilir</t>
        </is>
      </c>
      <c r="C12" s="4" t="inlineStr">
        <is>
          <t>Programa sorun — çağrı yalnız proje ekibi için tişört ve şapkayı sayar</t>
        </is>
      </c>
      <c r="D12" s="4" t="inlineStr">
        <is>
          <t>Programa sorun — çağrı yalnız proje ekibi için tişört ve şapkayı sayar</t>
        </is>
      </c>
      <c r="E12" s="6" t="inlineStr">
        <is>
          <t>4006 çağrısı: “…tişört ve şapka dışında başka bir malzeme (madalya, plaket, harici bellek vb.) dağıtılamaz”</t>
        </is>
      </c>
    </row>
    <row r="13" ht="42" customHeight="1">
      <c r="A13" s="10" t="inlineStr">
        <is>
          <t>Başka alıcılara ödül ya da hediye (jüri, konuşmacı, misafir)</t>
        </is>
      </c>
      <c r="B13" s="4" t="inlineStr">
        <is>
          <t>Programa sorun</t>
        </is>
      </c>
      <c r="C13" s="4" t="inlineStr">
        <is>
          <t>Programa sorun</t>
        </is>
      </c>
      <c r="D13" s="4" t="inlineStr">
        <is>
          <t>Programa sorun</t>
        </is>
      </c>
      <c r="E13" s="6" t="inlineStr">
        <is>
          <t>Kaynaklarda bu alıcılar için açık hüküm bulamadık</t>
        </is>
      </c>
    </row>
    <row r="14" ht="45" customHeight="1">
      <c r="A14" s="10" t="inlineStr">
        <is>
          <t>Genel amaçlı cihaz (bilgisayar, tablet, yazıcı, projeksiyon, kamera, harici disk)</t>
        </is>
      </c>
      <c r="B14" s="31" t="inlineStr">
        <is>
          <t>KAPSAM DIŞI</t>
        </is>
      </c>
      <c r="C14" s="31" t="inlineStr">
        <is>
          <t>KAPSAM DIŞI</t>
        </is>
      </c>
      <c r="D14" s="31" t="inlineStr">
        <is>
          <t>KAPSAM DIŞI</t>
        </is>
      </c>
      <c r="E14" s="6" t="inlineStr">
        <is>
          <t>4006 çağrısı: bilgisayar, yazıcı, projeksiyon, kamera, harici disk gibi genel amaçlı cihazlar · 4007 çağrısı: bilgisayar, tablet, yazıcı, projeksiyon, kamera, fotoğraf makinesi, harici disk vb.</t>
        </is>
      </c>
    </row>
    <row r="15" ht="42" customHeight="1">
      <c r="A15" s="10" t="inlineStr">
        <is>
          <t>Proje kapsamında sınırlı kullanımlı özel cihaz</t>
        </is>
      </c>
      <c r="B15" s="31" t="inlineStr">
        <is>
          <t>KAPSAM DIŞI</t>
        </is>
      </c>
      <c r="C15" s="31" t="inlineStr">
        <is>
          <t>KAPSAM DIŞI</t>
        </is>
      </c>
      <c r="D15" s="31" t="inlineStr">
        <is>
          <t>KAPSAM DIŞI</t>
        </is>
      </c>
      <c r="E15" s="6" t="inlineStr">
        <is>
          <t>İki programın çağrı metninde de açıkça hariç</t>
        </is>
      </c>
    </row>
    <row r="16" ht="42" customHeight="1">
      <c r="A16" s="10" t="inlineStr">
        <is>
          <t>Laboratuvar kurulumuna yönelik teçhizat</t>
        </is>
      </c>
      <c r="B16" s="4" t="inlineStr">
        <is>
          <t>Programa sorun</t>
        </is>
      </c>
      <c r="C16" s="31" t="inlineStr">
        <is>
          <t>KAPSAM DIŞI</t>
        </is>
      </c>
      <c r="D16" s="31" t="inlineStr">
        <is>
          <t>KAPSAM DIŞI</t>
        </is>
      </c>
      <c r="E16" s="6" t="inlineStr">
        <is>
          <t>4007 çağrısında açıkça hariç</t>
        </is>
      </c>
    </row>
    <row r="17" ht="42" customHeight="1">
      <c r="A17" s="10" t="inlineStr">
        <is>
          <t>Bakım, onarım, tamir</t>
        </is>
      </c>
      <c r="B17" s="4" t="inlineStr">
        <is>
          <t>Kapsamda</t>
        </is>
      </c>
      <c r="C17" s="31" t="inlineStr">
        <is>
          <t>KAPSAM DIŞI</t>
        </is>
      </c>
      <c r="D17" s="31" t="inlineStr">
        <is>
          <t>KAPSAM DIŞI</t>
        </is>
      </c>
      <c r="E17" s="6" t="inlineStr">
        <is>
          <t>4006 çağrısı: bakım-onarım giderleri kapsamda · 4007 çağrısı: tamir, bakım/onarım hariç</t>
        </is>
      </c>
    </row>
    <row r="18" ht="42" customHeight="1">
      <c r="A18" s="10" t="inlineStr">
        <is>
          <t>Yazılım</t>
        </is>
      </c>
      <c r="B18" s="4" t="inlineStr">
        <is>
          <t>Programa sorun</t>
        </is>
      </c>
      <c r="C18" s="31" t="inlineStr">
        <is>
          <t>KAPSAM DIŞI</t>
        </is>
      </c>
      <c r="D18" s="31" t="inlineStr">
        <is>
          <t>KAPSAM DIŞI</t>
        </is>
      </c>
      <c r="E18" s="6" t="inlineStr">
        <is>
          <t>4007 çağrısında açıkça hariç</t>
        </is>
      </c>
    </row>
    <row r="19" ht="42" customHeight="1">
      <c r="A19" s="10" t="inlineStr">
        <is>
          <t>Prodüksiyon (çoklu medya, animasyon)</t>
        </is>
      </c>
      <c r="B19" s="4" t="inlineStr">
        <is>
          <t>Programa sorun</t>
        </is>
      </c>
      <c r="C19" s="31" t="inlineStr">
        <is>
          <t>KAPSAM DIŞI</t>
        </is>
      </c>
      <c r="D19" s="31" t="inlineStr">
        <is>
          <t>KAPSAM DIŞI</t>
        </is>
      </c>
      <c r="E19" s="6" t="inlineStr">
        <is>
          <t>4007 çağrısında açıkça hariç</t>
        </is>
      </c>
    </row>
    <row r="20" ht="42" customHeight="1">
      <c r="A20" s="10" t="inlineStr">
        <is>
          <t>Isıtma, aydınlatma, temizlik, güvenlik, inşaat</t>
        </is>
      </c>
      <c r="B20" s="4" t="inlineStr">
        <is>
          <t>Programa sorun</t>
        </is>
      </c>
      <c r="C20" s="31" t="inlineStr">
        <is>
          <t>KAPSAM DIŞI</t>
        </is>
      </c>
      <c r="D20" s="31" t="inlineStr">
        <is>
          <t>KAPSAM DIŞI</t>
        </is>
      </c>
      <c r="E20" s="6" t="inlineStr">
        <is>
          <t>4007 çağrısında açıkça hariç</t>
        </is>
      </c>
    </row>
    <row r="21" ht="42" customHeight="1">
      <c r="A21" s="10" t="inlineStr">
        <is>
          <t>Salon ya da laboratuvar kiralama</t>
        </is>
      </c>
      <c r="B21" s="4" t="inlineStr">
        <is>
          <t>Programa sorun</t>
        </is>
      </c>
      <c r="C21" s="31" t="inlineStr">
        <is>
          <t>KAPSAM DIŞI</t>
        </is>
      </c>
      <c r="D21" s="31" t="inlineStr">
        <is>
          <t>KAPSAM DIŞI</t>
        </is>
      </c>
      <c r="E21" s="6" t="inlineStr">
        <is>
          <t>4007 çağrısında açıkça hariç</t>
        </is>
      </c>
    </row>
    <row r="22" ht="42" customHeight="1">
      <c r="A22" s="10" t="inlineStr">
        <is>
          <t>TÜBİTAK yayınları</t>
        </is>
      </c>
      <c r="B22" s="4" t="inlineStr">
        <is>
          <t>Programa sorun</t>
        </is>
      </c>
      <c r="C22" s="31" t="inlineStr">
        <is>
          <t>KAPSAM DIŞI</t>
        </is>
      </c>
      <c r="D22" s="31" t="inlineStr">
        <is>
          <t>KAPSAM DIŞI</t>
        </is>
      </c>
      <c r="E22" s="6" t="inlineStr">
        <is>
          <t>4007 çağrısında açıkça hariç</t>
        </is>
      </c>
    </row>
    <row r="23" ht="58" customHeight="1">
      <c r="A23" s="10" t="inlineStr">
        <is>
          <t>Etüt-bilirkişi (atölye lideri, konuşmacı, rehber, sağlık personeli)</t>
        </is>
      </c>
      <c r="B23" s="4" t="inlineStr">
        <is>
          <t>Programa sorun</t>
        </is>
      </c>
      <c r="C23" s="4" t="inlineStr">
        <is>
          <t>Kapsamda — kişi başı ödeme üst sınırları çağrıda; çağrı bunu firmadan etkinlik hizmeti alımından ayrı bir maliyet kalemi sayar</t>
        </is>
      </c>
      <c r="D23" s="4" t="inlineStr">
        <is>
          <t>Kapsamda — kişi başı ödeme üst sınırları çağrıda; çağrı bunu firmadan etkinlik hizmeti alımından ayrı bir maliyet kalemi sayar</t>
        </is>
      </c>
      <c r="E23" s="6" t="inlineStr">
        <is>
          <t>4007 çağrısı: etüt-bilirkişi ekspertiz giderleri maliyet kalemleri arasında yer alır; ödemeler için ayrı üst sınırlar belirlenmiştir</t>
        </is>
      </c>
    </row>
    <row r="24" ht="42" customHeight="1">
      <c r="A24" s="10" t="inlineStr">
        <is>
          <t>İkram, yemek, ulaşım, konaklama</t>
        </is>
      </c>
      <c r="B24" s="4" t="inlineStr">
        <is>
          <t>Programa sorun</t>
        </is>
      </c>
      <c r="C24" s="4" t="inlineStr">
        <is>
          <t>Programa sorun — çağrıda ayrı limit ve kurallar var</t>
        </is>
      </c>
      <c r="D24" s="4" t="inlineStr">
        <is>
          <t>Programa sorun — çağrıda ayrı limit ve kurallar var</t>
        </is>
      </c>
      <c r="E24" s="6" t="inlineStr">
        <is>
          <t>4006 belgelerinde adıyla geçmiyor; 4007'de iaşe, konaklama ve seyahat için ayrı üst sınırlar var</t>
        </is>
      </c>
    </row>
    <row r="25" ht="42" customHeight="1">
      <c r="A25" s="10" t="inlineStr">
        <is>
          <t>Diğer</t>
        </is>
      </c>
      <c r="B25" s="4" t="inlineStr">
        <is>
          <t>Programa sorun</t>
        </is>
      </c>
      <c r="C25" s="4" t="inlineStr">
        <is>
          <t>Programa sorun</t>
        </is>
      </c>
      <c r="D25" s="4" t="inlineStr">
        <is>
          <t>Programa sorun</t>
        </is>
      </c>
      <c r="E25" s="6" t="inlineStr">
        <is>
          <t>Listede olmayan kalemi almadan önce çağrı metnindeki iletişim adresinden sorun</t>
        </is>
      </c>
    </row>
    <row r="27">
      <c r="A27" s="9" t="inlineStr">
        <is>
          <t>4007 GİDER TÜRÜ ORAN SINIRLARI (sarı hücreler değiştirilebilir)</t>
        </is>
      </c>
    </row>
    <row r="28" ht="30" customHeight="1">
      <c r="A28" s="3" t="inlineStr">
        <is>
          <t>Gider türü</t>
        </is>
      </c>
      <c r="B28" s="3" t="inlineStr">
        <is>
          <t>4007 Bilim Şenliği</t>
        </is>
      </c>
      <c r="C28" s="3" t="inlineStr">
        <is>
          <t>4007 Bilim Festivali</t>
        </is>
      </c>
      <c r="D28" s="3" t="inlineStr">
        <is>
          <t>Dayanak (2026 çağrısı)</t>
        </is>
      </c>
    </row>
    <row r="29" ht="30" customHeight="1">
      <c r="A29" s="10" t="inlineStr">
        <is>
          <t>Makine-teçhizat (projeye özgü)</t>
        </is>
      </c>
      <c r="B29" s="32" t="n">
        <v>0.15</v>
      </c>
      <c r="C29" s="32" t="n">
        <v>0.1</v>
      </c>
      <c r="D29" s="6" t="inlineStr">
        <is>
          <t>Makine-teçhizat: Bilim Şenliklerinde %15, Bilim Festivallerinde %10</t>
        </is>
      </c>
    </row>
    <row r="30" ht="30" customHeight="1">
      <c r="A30" s="10" t="inlineStr">
        <is>
          <t>Hizmet alımı — firmadan etkinlik hizmeti</t>
        </is>
      </c>
      <c r="B30" s="32" t="n">
        <v>0.25</v>
      </c>
      <c r="C30" s="32" t="n">
        <v>0.25</v>
      </c>
      <c r="D30" s="6" t="inlineStr">
        <is>
          <t>Firmalardan etkinlik hizmeti alımı: %25</t>
        </is>
      </c>
    </row>
    <row r="31" ht="30" customHeight="1">
      <c r="A31" s="10" t="inlineStr">
        <is>
          <t>Baskı ve görünürlük (afiş, poster, branda, broşür)</t>
        </is>
      </c>
      <c r="B31" s="32" t="n">
        <v>0.1</v>
      </c>
      <c r="C31" s="32" t="n">
        <v>0.1</v>
      </c>
      <c r="D31" s="6" t="inlineStr">
        <is>
          <t>Proje tanıtımına yönelik baskı: %10</t>
        </is>
      </c>
    </row>
    <row r="33" ht="73" customHeight="1">
      <c r="A33" s="13" t="inlineStr">
        <is>
          <t>Oranlar 4007 Bilim Şenlikleri Destekleme Programı 2026 çağrı metninden alındı ve TÜBİTAK'tan talep edilen toplam bütçe üzerinden hesaplanır (çağrı, hizmet alımı ve baskı sınırlarının yalnız TÜBİTAK'ın karşılayacağı destek için geçerli olduğunu açıkça yazar). Her yıl çağrıyla yeniden belirlenir — döneminizin metnine göre sarı hücreleri güncelleyin. 4006'da bu tür bir oran sınırı çağrı metninde yer almaz. ⚠ 4007 çağrısına göre kapsam dışı sayılan malzeme alımları proje yürütücüsü kurum/kuruluşun karşılayacağı bütçe kalemleri kapsamında desteklenebilir; bu tablo yalnız TÜBİTAK payını anlatır.</t>
        </is>
      </c>
    </row>
    <row r="34" ht="34" customHeight="1">
      <c r="A34" s="13" t="inlineStr">
        <is>
          <t>Bu şablon AKSCO Ticaret ve Tedarik tarafından ücretsiz olarak sunulmaktadır · https://aksco.com.tr · info@aksco.com.tr · 0534 335 69 22 · Kullanımı serbesttir, kayıt gerekmez.</t>
        </is>
      </c>
    </row>
  </sheetData>
  <mergeCells count="4">
    <mergeCell ref="A2:E2"/>
    <mergeCell ref="A34:E34"/>
    <mergeCell ref="A1:E1"/>
    <mergeCell ref="A33:E3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0"/>
  <sheetViews>
    <sheetView showGridLines="0" workbookViewId="0">
      <selection activeCell="A1" sqref="A1"/>
    </sheetView>
  </sheetViews>
  <sheetFormatPr baseColWidth="8" defaultRowHeight="15"/>
  <cols>
    <col width="34" customWidth="1" min="1" max="1"/>
    <col width="100" customWidth="1" min="2" max="2"/>
  </cols>
  <sheetData>
    <row r="1" ht="34" customHeight="1">
      <c r="A1" s="1" t="inlineStr">
        <is>
          <t>KAYNAKLAR VE SINIRLAR</t>
        </is>
      </c>
    </row>
    <row r="2" ht="18" customHeight="1">
      <c r="A2" s="2" t="inlineStr">
        <is>
          <t>Dosyanın sorduğu her kural bu belgelerden alındı</t>
        </is>
      </c>
    </row>
    <row r="4" ht="64" customHeight="1">
      <c r="A4" s="10" t="inlineStr">
        <is>
          <t>4006 fatura kuralları</t>
        </is>
      </c>
      <c r="B4" s="4" t="inlineStr">
        <is>
          <t>4006 Usul ve Esasları (md. 12/3: fatura proje numarası belirtilerek yürütücü adına; md. 12/4: demirbaş için taşınır işlem fişi) · 12. dönem 4006 SSS belgesi, Eylül 2025 (ifade “…. no'lu 4006-TÜBİTAK 4006 Bilim Fuarı Projesi”; müşteri vergi no bölümüne yürütücünün TCKN'si; kasa fişi kabul edilmez; internet alımı) · 13. dönem 4006-A çağrı metni (kapsam, kapsam dışı cihazlar, projede görev alan öğrencilere yalnız tişört ve şapka dağıtımı, görsel materyallerde program adı ve logosu).</t>
        </is>
      </c>
    </row>
    <row r="5" ht="64" customHeight="1">
      <c r="A5" s="10" t="inlineStr">
        <is>
          <t>4007 kuralları</t>
        </is>
      </c>
      <c r="B5" s="4" t="inlineStr">
        <is>
          <t>4007 Bilim Şenlikleri Destekleme Programı 2026 çağrı metni (kapsam dışı giderler ve bunların kurum payından karşılanabilmesi, oran sınırları, makine-teçhizat sayılan kalemler, proje ekibi için tişört ve şapka, etüt-bilirkişi, Bilim Festivallerinde kuruma aktarım seçeneği) · 4007 SSS (avansın 60 günde mahsubu, faturada yürütücü adı soyadı ve proje numarası, makine-teçhizatta marka-model, tanıtım materyalinde baskı öncesi Müdürlük onayı).</t>
        </is>
      </c>
    </row>
    <row r="6" ht="64" customHeight="1">
      <c r="A6" s="10" t="inlineStr">
        <is>
          <t>“Programa sorun” ne demek</t>
        </is>
      </c>
      <c r="B6" s="4" t="inlineStr">
        <is>
          <t>Ya kaynaklarda o kalem türü için açık bir hüküm bulamadık ya da türün bir kısmı başka bir türe girer ya da ayrı limit ve kuralları vardır (satırdaki açıklamaya bakın). Bu “desteklenmez” demek DEĞİLDİR; almadan önce çağrı metnindeki iletişim adresinden yazılı sorun.</t>
        </is>
      </c>
    </row>
    <row r="7" ht="64" customHeight="1">
      <c r="A7" s="10" t="inlineStr">
        <is>
          <t>Dosyanın sınırı</t>
        </is>
      </c>
      <c r="B7" s="4" t="inlineStr">
        <is>
          <t>Bu çizelge TÜBİTAK'ın formu değildir, TÜBİTAK tarafından onaylanmamıştır ve hukuki görüş değildir. Fuar Sonuç Sistemi'ne ya da Proje Takip Sistemi'ne veri girmez. Destek tutarı ve oranlar her dönem değişir; dosyaya tutar gömülmedi, oranlar sarı hücrelerdedir.</t>
        </is>
      </c>
    </row>
    <row r="8" ht="64" customHeight="1">
      <c r="A8" s="10" t="inlineStr">
        <is>
          <t>Rehber sayfa</t>
        </is>
      </c>
      <c r="B8" s="4" t="inlineStr">
        <is>
          <t>https://aksco.com.tr/bilgi-merkezi/tubitak-4006-4007-malzeme-alimi/ — kuralların açıklaması ve kaynak bağlantıları.</t>
        </is>
      </c>
    </row>
    <row r="10" ht="34" customHeight="1">
      <c r="A10" s="13" t="inlineStr">
        <is>
          <t>Bu şablon AKSCO Ticaret ve Tedarik tarafından ücretsiz olarak sunulmaktadır · https://aksco.com.tr · info@aksco.com.tr · 0534 335 69 22 · Kullanımı serbesttir, kayıt gerekmez.</t>
        </is>
      </c>
    </row>
  </sheetData>
  <mergeCells count="3">
    <mergeCell ref="A2:B2"/>
    <mergeCell ref="A10:B10"/>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AKSCO Ticaret ve Tedarik</dc:creator>
  <dcterms:created xmlns:dcterms="http://purl.org/dc/terms/" xmlns:xsi="http://www.w3.org/2001/XMLSchema-instance" xsi:type="dcterms:W3CDTF">2026-09-25T00:00:00Z</dcterms:created>
  <dcterms:modified xmlns:dcterms="http://purl.org/dc/terms/" xmlns:xsi="http://www.w3.org/2001/XMLSchema-instance" xsi:type="dcterms:W3CDTF">2026-09-25T00:00:00Z</dcterms:modified>
</cp:coreProperties>
</file>